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ynscsv2\140.環境農業推進課\030.特別栽培農産物認証事業\◆Ｒ４   特栽関係ファイル\Ｒ５版認証制度マニュアル関係\R5HP更新用データ\"/>
    </mc:Choice>
  </mc:AlternateContent>
  <xr:revisionPtr revIDLastSave="0" documentId="13_ncr:1_{66950293-6C5D-46E9-96B0-3070BE804C6E}" xr6:coauthVersionLast="47" xr6:coauthVersionMax="47" xr10:uidLastSave="{00000000-0000-0000-0000-000000000000}"/>
  <bookViews>
    <workbookView xWindow="-108" yWindow="-108" windowWidth="23256" windowHeight="12576" tabRatio="899" activeTab="8" xr2:uid="{00000000-000D-0000-FFFF-FFFF00000000}"/>
  </bookViews>
  <sheets>
    <sheet name="p82様式第８号" sheetId="23" r:id="rId1"/>
    <sheet name="p83実績集計表" sheetId="24" r:id="rId2"/>
    <sheet name="p８４実績生産者名等 " sheetId="43" r:id="rId3"/>
    <sheet name="p85実績別紙２" sheetId="26" r:id="rId4"/>
    <sheet name="p86実績別紙３" sheetId="34" r:id="rId5"/>
    <sheet name="p87実績別紙３－１" sheetId="38" r:id="rId6"/>
    <sheet name="p88実績別紙４" sheetId="28" r:id="rId7"/>
    <sheet name="p89実績ｶﾞｲﾄﾞﾗｲﾝ表示" sheetId="29" r:id="rId8"/>
    <sheet name="p90実績受払台帳" sheetId="30" r:id="rId9"/>
  </sheets>
  <definedNames>
    <definedName name="_xlnm.Print_Area" localSheetId="0">p82様式第８号!$A$1:$AH$51</definedName>
    <definedName name="_xlnm.Print_Area" localSheetId="1">p83実績集計表!$A$1:$Q$44</definedName>
    <definedName name="_xlnm.Print_Area" localSheetId="2">'p８４実績生産者名等 '!$A$1:$H$47</definedName>
    <definedName name="_xlnm.Print_Area" localSheetId="3">p85実績別紙２!$A$1:$W$47</definedName>
    <definedName name="_xlnm.Print_Area" localSheetId="4">p86実績別紙３!$A$1:$N$37</definedName>
    <definedName name="_xlnm.Print_Area" localSheetId="6">p88実績別紙４!$A$1:$P$41</definedName>
    <definedName name="_xlnm.Print_Area" localSheetId="8">p90実績受払台帳!$A:$O</definedName>
    <definedName name="_xlnm.Print_Titles" localSheetId="1">p83実績集計表!$1:$5</definedName>
    <definedName name="_xlnm.Print_Titles" localSheetId="2">'p８４実績生産者名等 '!$1:$5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32" i="38" l="1"/>
  <c r="F32" i="38"/>
  <c r="T30" i="38"/>
  <c r="O30" i="38"/>
  <c r="O32" i="38" s="1"/>
  <c r="N30" i="38"/>
  <c r="N32" i="38" s="1"/>
  <c r="M30" i="38"/>
  <c r="M32" i="38" s="1"/>
  <c r="L30" i="38"/>
  <c r="L32" i="38" s="1"/>
  <c r="K30" i="38"/>
  <c r="K32" i="38" s="1"/>
  <c r="J30" i="38"/>
  <c r="J32" i="38" s="1"/>
  <c r="I30" i="38"/>
  <c r="I32" i="38" s="1"/>
  <c r="P26" i="38"/>
  <c r="G26" i="38"/>
  <c r="P25" i="38"/>
  <c r="P24" i="38"/>
  <c r="G24" i="38"/>
  <c r="P22" i="38"/>
  <c r="P21" i="38"/>
  <c r="G21" i="38"/>
  <c r="P20" i="38"/>
  <c r="T19" i="38"/>
  <c r="P19" i="38"/>
  <c r="G19" i="38"/>
  <c r="T18" i="38"/>
  <c r="P18" i="38"/>
  <c r="T17" i="38"/>
  <c r="Q17" i="38"/>
  <c r="Q32" i="38" s="1"/>
  <c r="G17" i="38"/>
  <c r="T16" i="38"/>
  <c r="Q16" i="38"/>
  <c r="Q30" i="38" s="1"/>
  <c r="P15" i="38"/>
  <c r="G15" i="38"/>
  <c r="P14" i="38"/>
  <c r="P13" i="38"/>
  <c r="G13" i="38"/>
  <c r="P12" i="38"/>
  <c r="P11" i="38"/>
  <c r="G11" i="38"/>
  <c r="P10" i="38"/>
  <c r="P9" i="38"/>
  <c r="G9" i="38"/>
  <c r="P8" i="38"/>
  <c r="O7" i="38"/>
  <c r="N7" i="38"/>
  <c r="M7" i="38"/>
  <c r="L7" i="38"/>
  <c r="K7" i="38"/>
  <c r="J7" i="38"/>
  <c r="G32" i="38" l="1"/>
  <c r="P32" i="38"/>
  <c r="R32" i="38" s="1"/>
  <c r="P30" i="38"/>
  <c r="R30" i="38" s="1"/>
  <c r="G35" i="28" l="1"/>
  <c r="G34" i="28"/>
  <c r="H10" i="28"/>
  <c r="O37" i="24" l="1"/>
  <c r="O38" i="24"/>
  <c r="L39" i="26" l="1"/>
  <c r="N41" i="26" s="1"/>
  <c r="F25" i="29" l="1"/>
  <c r="F26" i="29"/>
  <c r="F27" i="29"/>
  <c r="F28" i="29"/>
  <c r="F29" i="29"/>
  <c r="F24" i="29"/>
  <c r="F52" i="30"/>
  <c r="E52" i="30" s="1"/>
  <c r="M34" i="28"/>
  <c r="L34" i="28"/>
  <c r="L35" i="28"/>
  <c r="O11" i="28"/>
  <c r="M13" i="28"/>
  <c r="F34" i="30"/>
  <c r="O52" i="30"/>
  <c r="O51" i="30"/>
  <c r="O50" i="30"/>
  <c r="O49" i="30"/>
  <c r="O48" i="30"/>
  <c r="O47" i="30"/>
  <c r="O46" i="30"/>
  <c r="O45" i="30"/>
  <c r="O44" i="30"/>
  <c r="O43" i="30"/>
  <c r="O42" i="30"/>
  <c r="O41" i="30"/>
  <c r="O40" i="30"/>
  <c r="O39" i="30"/>
  <c r="O38" i="30"/>
  <c r="O37" i="30"/>
  <c r="O36" i="30"/>
  <c r="O35" i="30"/>
  <c r="O34" i="30"/>
  <c r="O33" i="30"/>
  <c r="O32" i="30"/>
  <c r="O31" i="30"/>
  <c r="O30" i="30"/>
  <c r="O29" i="30"/>
  <c r="O28" i="30"/>
  <c r="O27" i="30"/>
  <c r="O26" i="30"/>
  <c r="O25" i="30"/>
  <c r="O24" i="30"/>
  <c r="O23" i="30"/>
  <c r="O22" i="30"/>
  <c r="O21" i="30"/>
  <c r="F23" i="30"/>
  <c r="F24" i="30"/>
  <c r="E24" i="30" s="1"/>
  <c r="G24" i="30" s="1"/>
  <c r="F25" i="30"/>
  <c r="E25" i="30" s="1"/>
  <c r="G25" i="30" s="1"/>
  <c r="F26" i="30"/>
  <c r="F27" i="30"/>
  <c r="E27" i="30" s="1"/>
  <c r="G27" i="30" s="1"/>
  <c r="F28" i="30"/>
  <c r="E28" i="30" s="1"/>
  <c r="G28" i="30" s="1"/>
  <c r="F29" i="30"/>
  <c r="E29" i="30" s="1"/>
  <c r="G29" i="30" s="1"/>
  <c r="F30" i="30"/>
  <c r="F31" i="30"/>
  <c r="F32" i="30"/>
  <c r="E32" i="30" s="1"/>
  <c r="G32" i="30" s="1"/>
  <c r="F33" i="30"/>
  <c r="E33" i="30" s="1"/>
  <c r="G33" i="30" s="1"/>
  <c r="F35" i="30"/>
  <c r="F36" i="30"/>
  <c r="E36" i="30" s="1"/>
  <c r="G36" i="30" s="1"/>
  <c r="F37" i="30"/>
  <c r="E37" i="30" s="1"/>
  <c r="G37" i="30" s="1"/>
  <c r="F38" i="30"/>
  <c r="E38" i="30" s="1"/>
  <c r="G38" i="30" s="1"/>
  <c r="F39" i="30"/>
  <c r="F40" i="30"/>
  <c r="E40" i="30" s="1"/>
  <c r="G40" i="30" s="1"/>
  <c r="F41" i="30"/>
  <c r="E41" i="30" s="1"/>
  <c r="G41" i="30" s="1"/>
  <c r="F42" i="30"/>
  <c r="E42" i="30" s="1"/>
  <c r="G42" i="30" s="1"/>
  <c r="F43" i="30"/>
  <c r="F44" i="30"/>
  <c r="E44" i="30" s="1"/>
  <c r="G44" i="30" s="1"/>
  <c r="F45" i="30"/>
  <c r="E45" i="30" s="1"/>
  <c r="G45" i="30" s="1"/>
  <c r="F46" i="30"/>
  <c r="E46" i="30" s="1"/>
  <c r="G46" i="30" s="1"/>
  <c r="F47" i="30"/>
  <c r="F48" i="30"/>
  <c r="E48" i="30" s="1"/>
  <c r="G48" i="30" s="1"/>
  <c r="F49" i="30"/>
  <c r="E49" i="30" s="1"/>
  <c r="G49" i="30" s="1"/>
  <c r="F50" i="30"/>
  <c r="E50" i="30" s="1"/>
  <c r="G50" i="30" s="1"/>
  <c r="F51" i="30"/>
  <c r="F22" i="30"/>
  <c r="E22" i="30" s="1"/>
  <c r="G22" i="30" s="1"/>
  <c r="F21" i="30"/>
  <c r="E26" i="30"/>
  <c r="G26" i="30" s="1"/>
  <c r="E30" i="30"/>
  <c r="G30" i="30" s="1"/>
  <c r="E35" i="30"/>
  <c r="G35" i="30" s="1"/>
  <c r="E39" i="30"/>
  <c r="G39" i="30" s="1"/>
  <c r="E43" i="30"/>
  <c r="G43" i="30" s="1"/>
  <c r="E47" i="30"/>
  <c r="G47" i="30" s="1"/>
  <c r="E51" i="30"/>
  <c r="G51" i="30" s="1"/>
  <c r="K62" i="30"/>
  <c r="E34" i="30"/>
  <c r="G34" i="30" s="1"/>
  <c r="E31" i="30"/>
  <c r="G31" i="30" s="1"/>
  <c r="E23" i="30"/>
  <c r="G23" i="30" s="1"/>
  <c r="D62" i="30"/>
  <c r="M19" i="28"/>
  <c r="M17" i="28"/>
  <c r="M15" i="28"/>
  <c r="M11" i="28"/>
  <c r="M9" i="28"/>
  <c r="M17" i="34"/>
  <c r="M8" i="34"/>
  <c r="J22" i="34"/>
  <c r="J21" i="34"/>
  <c r="J20" i="34"/>
  <c r="J19" i="34"/>
  <c r="J18" i="34"/>
  <c r="J17" i="34"/>
  <c r="J16" i="34"/>
  <c r="J15" i="34"/>
  <c r="J14" i="34"/>
  <c r="J13" i="34"/>
  <c r="J12" i="34"/>
  <c r="J11" i="34"/>
  <c r="J10" i="34"/>
  <c r="J9" i="34"/>
  <c r="J8" i="34"/>
  <c r="J7" i="34"/>
  <c r="J31" i="34" s="1"/>
  <c r="H30" i="34"/>
  <c r="H32" i="34" s="1"/>
  <c r="D30" i="34"/>
  <c r="D32" i="34" s="1"/>
  <c r="M20" i="34"/>
  <c r="M19" i="34"/>
  <c r="M18" i="34"/>
  <c r="M14" i="34"/>
  <c r="M13" i="34"/>
  <c r="M10" i="34"/>
  <c r="M7" i="34"/>
  <c r="M31" i="34" s="1"/>
  <c r="T32" i="23"/>
  <c r="M32" i="23"/>
  <c r="F61" i="30" l="1"/>
  <c r="E21" i="30"/>
  <c r="G21" i="30" s="1"/>
  <c r="M32" i="34"/>
  <c r="M35" i="28"/>
  <c r="J32" i="34"/>
  <c r="G52" i="30"/>
  <c r="O35" i="24"/>
  <c r="J5" i="30"/>
  <c r="H61" i="30"/>
  <c r="J61" i="30"/>
  <c r="K61" i="30"/>
  <c r="L61" i="30"/>
  <c r="M61" i="30"/>
  <c r="N61" i="30"/>
  <c r="F62" i="30"/>
  <c r="H62" i="30"/>
  <c r="J62" i="30"/>
  <c r="L62" i="30"/>
  <c r="M62" i="30"/>
  <c r="N62" i="30"/>
  <c r="C24" i="30" l="1"/>
  <c r="C26" i="30" s="1"/>
  <c r="C28" i="30" s="1"/>
  <c r="C30" i="30" s="1"/>
  <c r="C32" i="30" s="1"/>
  <c r="C34" i="30" s="1"/>
  <c r="C36" i="30" s="1"/>
  <c r="C38" i="30" s="1"/>
  <c r="C40" i="30" s="1"/>
  <c r="C42" i="30" s="1"/>
  <c r="C44" i="30" s="1"/>
  <c r="C46" i="30" s="1"/>
  <c r="C48" i="30" s="1"/>
  <c r="C50" i="30" s="1"/>
  <c r="C52" i="30" s="1"/>
  <c r="O62" i="30"/>
  <c r="E61" i="30"/>
  <c r="G61" i="30" s="1"/>
  <c r="O61" i="30"/>
  <c r="E62" i="30"/>
  <c r="G62" i="30" s="1"/>
  <c r="H16" i="28"/>
  <c r="H17" i="28"/>
  <c r="H35" i="28" s="1"/>
  <c r="O17" i="28"/>
  <c r="O34" i="28" s="1"/>
  <c r="O35" i="28" s="1"/>
  <c r="C62" i="30" l="1"/>
  <c r="H34" i="28"/>
  <c r="N42" i="26"/>
  <c r="U42" i="26"/>
  <c r="O6" i="24"/>
  <c r="O7" i="24"/>
  <c r="O8" i="24"/>
  <c r="O9" i="24"/>
  <c r="O10" i="24"/>
  <c r="O11" i="24"/>
  <c r="O12" i="24"/>
  <c r="O13" i="24"/>
  <c r="O14" i="24"/>
  <c r="O15" i="24"/>
  <c r="O16" i="24"/>
  <c r="O17" i="24"/>
  <c r="O18" i="24"/>
  <c r="O19" i="24"/>
  <c r="O20" i="24"/>
  <c r="O21" i="24"/>
  <c r="O22" i="24"/>
  <c r="O23" i="24"/>
  <c r="O24" i="24"/>
  <c r="O25" i="24"/>
  <c r="O26" i="24"/>
  <c r="O27" i="24"/>
  <c r="O28" i="24"/>
  <c r="O29" i="24"/>
  <c r="O30" i="24"/>
  <c r="O31" i="24"/>
  <c r="O32" i="24"/>
  <c r="D33" i="24"/>
  <c r="E33" i="24"/>
  <c r="F33" i="24"/>
  <c r="G33" i="24"/>
  <c r="H33" i="24"/>
  <c r="I33" i="24"/>
  <c r="J33" i="24"/>
  <c r="K33" i="24"/>
  <c r="L33" i="24"/>
  <c r="M33" i="24"/>
  <c r="N33" i="24"/>
  <c r="D34" i="24"/>
  <c r="E34" i="24"/>
  <c r="F34" i="24"/>
  <c r="G34" i="24"/>
  <c r="H34" i="24"/>
  <c r="I34" i="24"/>
  <c r="J34" i="24"/>
  <c r="K34" i="24"/>
  <c r="L34" i="24"/>
  <c r="M34" i="24"/>
  <c r="N34" i="24"/>
  <c r="D36" i="24"/>
  <c r="E36" i="24"/>
  <c r="F36" i="24"/>
  <c r="G36" i="24"/>
  <c r="H36" i="24"/>
  <c r="I36" i="24"/>
  <c r="J36" i="24"/>
  <c r="K36" i="24"/>
  <c r="L36" i="24"/>
  <c r="M36" i="24"/>
  <c r="N36" i="24"/>
  <c r="AA29" i="23"/>
  <c r="AA30" i="23"/>
  <c r="AA31" i="23"/>
  <c r="AA32" i="23"/>
  <c r="O33" i="24" l="1"/>
  <c r="O34" i="24"/>
  <c r="O36" i="24"/>
</calcChain>
</file>

<file path=xl/sharedStrings.xml><?xml version="1.0" encoding="utf-8"?>
<sst xmlns="http://schemas.openxmlformats.org/spreadsheetml/2006/main" count="992" uniqueCount="600">
  <si>
    <t>電話番号</t>
    <rPh sb="0" eb="2">
      <t>デンワ</t>
    </rPh>
    <rPh sb="2" eb="4">
      <t>バンゴウ</t>
    </rPh>
    <phoneticPr fontId="10"/>
  </si>
  <si>
    <t>※多品種により１枚で集計しきれない場合は、｢計行の前に行コピー　⇒　計欄の計算式修正｣を行って、２ページわたる集計を行う。</t>
    <rPh sb="1" eb="2">
      <t>タ</t>
    </rPh>
    <rPh sb="2" eb="4">
      <t>ヒンシュ</t>
    </rPh>
    <rPh sb="7" eb="9">
      <t>イチマイ</t>
    </rPh>
    <rPh sb="10" eb="12">
      <t>シュウケイ</t>
    </rPh>
    <rPh sb="17" eb="19">
      <t>バアイ</t>
    </rPh>
    <rPh sb="22" eb="23">
      <t>ケイ</t>
    </rPh>
    <rPh sb="23" eb="24">
      <t>ギョウ</t>
    </rPh>
    <rPh sb="25" eb="26">
      <t>マエ</t>
    </rPh>
    <rPh sb="27" eb="28">
      <t>ギョウ</t>
    </rPh>
    <rPh sb="34" eb="35">
      <t>ケイ</t>
    </rPh>
    <rPh sb="35" eb="36">
      <t>ラン</t>
    </rPh>
    <rPh sb="37" eb="39">
      <t>ケイサン</t>
    </rPh>
    <rPh sb="39" eb="40">
      <t>シキ</t>
    </rPh>
    <rPh sb="40" eb="42">
      <t>シュウセイ</t>
    </rPh>
    <rPh sb="44" eb="45">
      <t>オコナ</t>
    </rPh>
    <rPh sb="55" eb="57">
      <t>シュウケイ</t>
    </rPh>
    <rPh sb="58" eb="59">
      <t>オコナ</t>
    </rPh>
    <phoneticPr fontId="10"/>
  </si>
  <si>
    <t>※認証シール枚数は貼付総枚数(残シールを差し引かない枚数)とし、行又は列の一方の記載で差し支えない。</t>
    <rPh sb="1" eb="3">
      <t>ニンショウ</t>
    </rPh>
    <rPh sb="6" eb="8">
      <t>マイスウ</t>
    </rPh>
    <rPh sb="9" eb="11">
      <t>チョウフ</t>
    </rPh>
    <rPh sb="11" eb="12">
      <t>ソウ</t>
    </rPh>
    <rPh sb="12" eb="14">
      <t>マイスウ</t>
    </rPh>
    <rPh sb="15" eb="16">
      <t>ザン</t>
    </rPh>
    <rPh sb="20" eb="21">
      <t>サ</t>
    </rPh>
    <rPh sb="22" eb="23">
      <t>ヒ</t>
    </rPh>
    <rPh sb="26" eb="28">
      <t>マイスウ</t>
    </rPh>
    <rPh sb="32" eb="33">
      <t>ギョウ</t>
    </rPh>
    <rPh sb="33" eb="34">
      <t>マタ</t>
    </rPh>
    <rPh sb="35" eb="36">
      <t>レツ</t>
    </rPh>
    <rPh sb="37" eb="39">
      <t>イッポウ</t>
    </rPh>
    <rPh sb="40" eb="42">
      <t>キサイ</t>
    </rPh>
    <rPh sb="43" eb="44">
      <t>サ</t>
    </rPh>
    <rPh sb="45" eb="46">
      <t>ツカ</t>
    </rPh>
    <phoneticPr fontId="10"/>
  </si>
  <si>
    <t xml:space="preserve"> </t>
    <phoneticPr fontId="22"/>
  </si>
  <si>
    <t>ほ場数</t>
  </si>
  <si>
    <t>ａ</t>
    <phoneticPr fontId="22"/>
  </si>
  <si>
    <t>合　　計</t>
    <rPh sb="0" eb="1">
      <t>ゴウ</t>
    </rPh>
    <rPh sb="3" eb="4">
      <t>ケイ</t>
    </rPh>
    <phoneticPr fontId="22"/>
  </si>
  <si>
    <t>小　　計</t>
    <rPh sb="0" eb="1">
      <t>ショウ</t>
    </rPh>
    <rPh sb="3" eb="4">
      <t>ケイ</t>
    </rPh>
    <phoneticPr fontId="22"/>
  </si>
  <si>
    <t>　△△市△△町△△△－○</t>
    <rPh sb="3" eb="4">
      <t>シ</t>
    </rPh>
    <rPh sb="6" eb="7">
      <t>マチ</t>
    </rPh>
    <phoneticPr fontId="22"/>
  </si>
  <si>
    <t>風間　五郎</t>
    <rPh sb="0" eb="2">
      <t>カザマ</t>
    </rPh>
    <rPh sb="3" eb="5">
      <t>ゴロウ</t>
    </rPh>
    <phoneticPr fontId="22"/>
  </si>
  <si>
    <t>　△△市○○町大字△△125</t>
    <rPh sb="6" eb="7">
      <t>マチ</t>
    </rPh>
    <rPh sb="7" eb="9">
      <t>オオアザ</t>
    </rPh>
    <phoneticPr fontId="22"/>
  </si>
  <si>
    <t>　△△市○○町△△△</t>
    <rPh sb="3" eb="4">
      <t>シ</t>
    </rPh>
    <rPh sb="6" eb="7">
      <t>マチ</t>
    </rPh>
    <phoneticPr fontId="22"/>
  </si>
  <si>
    <t>緑町　次郎</t>
    <rPh sb="0" eb="2">
      <t>ミドリマチ</t>
    </rPh>
    <rPh sb="3" eb="5">
      <t>ジロウ</t>
    </rPh>
    <phoneticPr fontId="22"/>
  </si>
  <si>
    <t xml:space="preserve">  △△市○○町大字××880番</t>
    <rPh sb="7" eb="8">
      <t>マチ</t>
    </rPh>
    <rPh sb="8" eb="10">
      <t>オオアザ</t>
    </rPh>
    <rPh sb="15" eb="16">
      <t>バン</t>
    </rPh>
    <phoneticPr fontId="22"/>
  </si>
  <si>
    <t xml:space="preserve">  △△市○○町○○○</t>
    <rPh sb="4" eb="5">
      <t>シ</t>
    </rPh>
    <rPh sb="7" eb="8">
      <t>マチ</t>
    </rPh>
    <phoneticPr fontId="22"/>
  </si>
  <si>
    <t>清水　太郎</t>
    <rPh sb="0" eb="2">
      <t>シミズ</t>
    </rPh>
    <rPh sb="3" eb="5">
      <t>タロウ</t>
    </rPh>
    <phoneticPr fontId="22"/>
  </si>
  <si>
    <t xml:space="preserve">  △△市○○町大字○○350番</t>
    <rPh sb="7" eb="8">
      <t>マチ</t>
    </rPh>
    <rPh sb="8" eb="10">
      <t>オオアザ</t>
    </rPh>
    <rPh sb="15" eb="16">
      <t>バン</t>
    </rPh>
    <phoneticPr fontId="22"/>
  </si>
  <si>
    <t xml:space="preserve">  △△市○○町○－○</t>
    <rPh sb="4" eb="5">
      <t>シ</t>
    </rPh>
    <rPh sb="7" eb="8">
      <t>マチ</t>
    </rPh>
    <phoneticPr fontId="22"/>
  </si>
  <si>
    <t>仁志　一郎</t>
    <rPh sb="0" eb="1">
      <t>ニ</t>
    </rPh>
    <rPh sb="1" eb="2">
      <t>シ</t>
    </rPh>
    <rPh sb="3" eb="5">
      <t>イチロウ</t>
    </rPh>
    <phoneticPr fontId="22"/>
  </si>
  <si>
    <t>水稲</t>
    <rPh sb="0" eb="2">
      <t>スイトウ</t>
    </rPh>
    <phoneticPr fontId="22"/>
  </si>
  <si>
    <t xml:space="preserve">  ○○市○○町大字○○2236番</t>
    <rPh sb="4" eb="5">
      <t>シ</t>
    </rPh>
    <rPh sb="7" eb="8">
      <t>マチ</t>
    </rPh>
    <rPh sb="8" eb="10">
      <t>オオアザ</t>
    </rPh>
    <rPh sb="16" eb="17">
      <t>バン</t>
    </rPh>
    <phoneticPr fontId="22"/>
  </si>
  <si>
    <t xml:space="preserve">  ○○市○○町大字○○2235番</t>
    <rPh sb="4" eb="5">
      <t>シ</t>
    </rPh>
    <rPh sb="7" eb="8">
      <t>マチ</t>
    </rPh>
    <rPh sb="8" eb="10">
      <t>オオアザ</t>
    </rPh>
    <rPh sb="16" eb="17">
      <t>バン</t>
    </rPh>
    <phoneticPr fontId="22"/>
  </si>
  <si>
    <t xml:space="preserve">  ○○市○○町○○－○</t>
    <rPh sb="4" eb="5">
      <t>シ</t>
    </rPh>
    <rPh sb="7" eb="8">
      <t>マチ</t>
    </rPh>
    <phoneticPr fontId="22"/>
  </si>
  <si>
    <t>松井　五郎</t>
    <rPh sb="0" eb="2">
      <t>マツイ</t>
    </rPh>
    <rPh sb="3" eb="5">
      <t>ゴロウ</t>
    </rPh>
    <phoneticPr fontId="22"/>
  </si>
  <si>
    <t xml:space="preserve">  ○○市○○町大字○○2234番</t>
    <rPh sb="4" eb="5">
      <t>シ</t>
    </rPh>
    <rPh sb="7" eb="8">
      <t>マチ</t>
    </rPh>
    <rPh sb="8" eb="10">
      <t>オオアザ</t>
    </rPh>
    <rPh sb="16" eb="17">
      <t>バン</t>
    </rPh>
    <phoneticPr fontId="22"/>
  </si>
  <si>
    <t xml:space="preserve">  ○○市○○町○－○</t>
    <rPh sb="4" eb="5">
      <t>シ</t>
    </rPh>
    <rPh sb="7" eb="8">
      <t>マチ</t>
    </rPh>
    <phoneticPr fontId="22"/>
  </si>
  <si>
    <t>高橋　三郎</t>
    <rPh sb="0" eb="2">
      <t>タカハシ</t>
    </rPh>
    <rPh sb="3" eb="5">
      <t>サブロウ</t>
    </rPh>
    <phoneticPr fontId="22"/>
  </si>
  <si>
    <t>④</t>
    <phoneticPr fontId="22"/>
  </si>
  <si>
    <t xml:space="preserve">  ○○市○○町大字○○2233番</t>
    <rPh sb="4" eb="5">
      <t>シ</t>
    </rPh>
    <rPh sb="7" eb="8">
      <t>マチ</t>
    </rPh>
    <rPh sb="8" eb="10">
      <t>オオアザ</t>
    </rPh>
    <rPh sb="16" eb="17">
      <t>バン</t>
    </rPh>
    <phoneticPr fontId="22"/>
  </si>
  <si>
    <t xml:space="preserve">  ○○市○○町○○○</t>
    <rPh sb="4" eb="5">
      <t>シ</t>
    </rPh>
    <rPh sb="7" eb="8">
      <t>マチ</t>
    </rPh>
    <phoneticPr fontId="22"/>
  </si>
  <si>
    <t xml:space="preserve">  ○○市○○町大字○○1236番</t>
    <rPh sb="4" eb="5">
      <t>シ</t>
    </rPh>
    <rPh sb="7" eb="8">
      <t>マチ</t>
    </rPh>
    <rPh sb="8" eb="10">
      <t>オオアザ</t>
    </rPh>
    <rPh sb="16" eb="17">
      <t>バン</t>
    </rPh>
    <phoneticPr fontId="22"/>
  </si>
  <si>
    <t xml:space="preserve">  ○○市○○町大字○○1235番</t>
    <rPh sb="4" eb="5">
      <t>シ</t>
    </rPh>
    <rPh sb="7" eb="8">
      <t>マチ</t>
    </rPh>
    <rPh sb="8" eb="10">
      <t>オオアザ</t>
    </rPh>
    <rPh sb="16" eb="17">
      <t>バン</t>
    </rPh>
    <phoneticPr fontId="22"/>
  </si>
  <si>
    <t>米田　　実</t>
    <rPh sb="0" eb="2">
      <t>ヨネダ</t>
    </rPh>
    <rPh sb="4" eb="5">
      <t>ミノル</t>
    </rPh>
    <phoneticPr fontId="22"/>
  </si>
  <si>
    <t xml:space="preserve">  ○○市○○町大字○○1234番</t>
    <rPh sb="4" eb="5">
      <t>シ</t>
    </rPh>
    <rPh sb="7" eb="8">
      <t>マチ</t>
    </rPh>
    <rPh sb="8" eb="10">
      <t>オオアザ</t>
    </rPh>
    <rPh sb="16" eb="17">
      <t>バン</t>
    </rPh>
    <phoneticPr fontId="22"/>
  </si>
  <si>
    <t>山形　次郎</t>
    <rPh sb="0" eb="2">
      <t>ヤマガタ</t>
    </rPh>
    <rPh sb="3" eb="5">
      <t>ジロウ</t>
    </rPh>
    <phoneticPr fontId="22"/>
  </si>
  <si>
    <t>ほ場番号</t>
  </si>
  <si>
    <t xml:space="preserve"> 栽培面積
(a)</t>
    <phoneticPr fontId="22"/>
  </si>
  <si>
    <t>生産ほ場所在地</t>
    <phoneticPr fontId="22"/>
  </si>
  <si>
    <t>生産者住所</t>
    <phoneticPr fontId="22"/>
  </si>
  <si>
    <t>生産者名</t>
    <phoneticPr fontId="22"/>
  </si>
  <si>
    <t>割減</t>
    <rPh sb="0" eb="2">
      <t>ワリゲン</t>
    </rPh>
    <phoneticPr fontId="10"/>
  </si>
  <si>
    <t>慣行対比</t>
    <rPh sb="0" eb="2">
      <t>カンコウ</t>
    </rPh>
    <rPh sb="2" eb="4">
      <t>タイヒ</t>
    </rPh>
    <phoneticPr fontId="10"/>
  </si>
  <si>
    <t>割減</t>
    <rPh sb="0" eb="1">
      <t>ワリ</t>
    </rPh>
    <rPh sb="1" eb="2">
      <t>ゲン</t>
    </rPh>
    <phoneticPr fontId="10"/>
  </si>
  <si>
    <t>回</t>
    <rPh sb="0" eb="1">
      <t>カイ</t>
    </rPh>
    <phoneticPr fontId="10"/>
  </si>
  <si>
    <t>慣行レベルの成分回数</t>
  </si>
  <si>
    <t>慣行レベルの窒素成分量</t>
  </si>
  <si>
    <t xml:space="preserve"> (ｼﾞﾉﾃﾌﾗﾝ)</t>
    <phoneticPr fontId="10"/>
  </si>
  <si>
    <t>8/中</t>
    <rPh sb="2" eb="3">
      <t>ナカ</t>
    </rPh>
    <phoneticPr fontId="10"/>
  </si>
  <si>
    <t>無人ﾍﾘ散布</t>
    <rPh sb="0" eb="2">
      <t>ムジン</t>
    </rPh>
    <rPh sb="4" eb="6">
      <t>サンプ</t>
    </rPh>
    <phoneticPr fontId="10"/>
  </si>
  <si>
    <t>30倍</t>
    <rPh sb="2" eb="3">
      <t>バイ</t>
    </rPh>
    <phoneticPr fontId="10"/>
  </si>
  <si>
    <t>ｽﾀｰｸﾙ液剤10</t>
    <rPh sb="5" eb="7">
      <t>エキザイ</t>
    </rPh>
    <phoneticPr fontId="10"/>
  </si>
  <si>
    <t>はえぬき有機50</t>
    <rPh sb="4" eb="6">
      <t>ユウキ</t>
    </rPh>
    <phoneticPr fontId="10"/>
  </si>
  <si>
    <t>8/上</t>
    <rPh sb="2" eb="3">
      <t>ウエ</t>
    </rPh>
    <phoneticPr fontId="10"/>
  </si>
  <si>
    <t>ｱﾐｽﾀｰﾄﾚﾎﾞﾝSE</t>
    <phoneticPr fontId="10"/>
  </si>
  <si>
    <t>はえぬき専用元肥</t>
    <rPh sb="4" eb="6">
      <t>センヨウ</t>
    </rPh>
    <rPh sb="6" eb="7">
      <t>モト</t>
    </rPh>
    <rPh sb="7" eb="8">
      <t>ヒ</t>
    </rPh>
    <phoneticPr fontId="10"/>
  </si>
  <si>
    <t>湛水散布</t>
    <rPh sb="0" eb="1">
      <t>タン</t>
    </rPh>
    <rPh sb="1" eb="2">
      <t>スイ</t>
    </rPh>
    <rPh sb="2" eb="4">
      <t>サンプ</t>
    </rPh>
    <phoneticPr fontId="10"/>
  </si>
  <si>
    <t>1kg/10a</t>
    <phoneticPr fontId="10"/>
  </si>
  <si>
    <t>-</t>
    <phoneticPr fontId="10"/>
  </si>
  <si>
    <t>ｲﾉｰﾊﾞDXｱｯﾌﾟ1ｷﾛ粒剤75</t>
    <rPh sb="14" eb="15">
      <t>リュウ</t>
    </rPh>
    <rPh sb="15" eb="16">
      <t>ザイ</t>
    </rPh>
    <phoneticPr fontId="10"/>
  </si>
  <si>
    <t>収穫</t>
  </si>
  <si>
    <t>ら均一に散布</t>
    <rPh sb="1" eb="3">
      <t>キンイツ</t>
    </rPh>
    <rPh sb="4" eb="6">
      <t>サンプ</t>
    </rPh>
    <phoneticPr fontId="10"/>
  </si>
  <si>
    <t>育苗箱の上か</t>
    <rPh sb="0" eb="2">
      <t>イクビョウ</t>
    </rPh>
    <rPh sb="2" eb="3">
      <t>ハコ</t>
    </rPh>
    <rPh sb="4" eb="5">
      <t>ウエ</t>
    </rPh>
    <phoneticPr fontId="10"/>
  </si>
  <si>
    <t>50g/箱</t>
    <rPh sb="4" eb="5">
      <t>ハコ</t>
    </rPh>
    <phoneticPr fontId="10"/>
  </si>
  <si>
    <t>ﾌﾞｲｹﾞｯﾄﾌﾟﾘﾝｽ粒剤6</t>
    <rPh sb="12" eb="13">
      <t>リュウ</t>
    </rPh>
    <rPh sb="13" eb="14">
      <t>ザイ</t>
    </rPh>
    <phoneticPr fontId="10"/>
  </si>
  <si>
    <t>牛ふん堆肥</t>
    <rPh sb="0" eb="1">
      <t>ギュウ</t>
    </rPh>
    <rPh sb="3" eb="5">
      <t>タイヒ</t>
    </rPh>
    <phoneticPr fontId="10"/>
  </si>
  <si>
    <t>本　　田　・　本　　畑</t>
    <rPh sb="0" eb="1">
      <t>モト</t>
    </rPh>
    <rPh sb="3" eb="4">
      <t>タ</t>
    </rPh>
    <rPh sb="7" eb="8">
      <t>ホン</t>
    </rPh>
    <rPh sb="10" eb="11">
      <t>ハタ</t>
    </rPh>
    <phoneticPr fontId="10"/>
  </si>
  <si>
    <t>移植</t>
  </si>
  <si>
    <t>播種</t>
  </si>
  <si>
    <t>24時間種子浸漬</t>
    <rPh sb="2" eb="4">
      <t>ジカン</t>
    </rPh>
    <rPh sb="4" eb="6">
      <t>シュシ</t>
    </rPh>
    <rPh sb="6" eb="7">
      <t>シン</t>
    </rPh>
    <rPh sb="7" eb="8">
      <t>ツ</t>
    </rPh>
    <phoneticPr fontId="10"/>
  </si>
  <si>
    <t>200倍</t>
    <rPh sb="3" eb="4">
      <t>バイ</t>
    </rPh>
    <phoneticPr fontId="10"/>
  </si>
  <si>
    <t>10mℓ/箱*20箱</t>
    <rPh sb="5" eb="6">
      <t>ハコ</t>
    </rPh>
    <rPh sb="9" eb="10">
      <t>ハコ</t>
    </rPh>
    <phoneticPr fontId="10"/>
  </si>
  <si>
    <t>液肥特号</t>
    <rPh sb="0" eb="1">
      <t>エキ</t>
    </rPh>
    <rPh sb="1" eb="2">
      <t>ヒ</t>
    </rPh>
    <rPh sb="2" eb="3">
      <t>トク</t>
    </rPh>
    <rPh sb="3" eb="4">
      <t>ゴウ</t>
    </rPh>
    <phoneticPr fontId="10"/>
  </si>
  <si>
    <t>又は</t>
    <rPh sb="0" eb="1">
      <t>マタ</t>
    </rPh>
    <phoneticPr fontId="10"/>
  </si>
  <si>
    <t>60℃15分</t>
    <rPh sb="5" eb="6">
      <t>フン</t>
    </rPh>
    <phoneticPr fontId="10"/>
  </si>
  <si>
    <t>種子浸漬</t>
    <rPh sb="0" eb="2">
      <t>シュシ</t>
    </rPh>
    <rPh sb="2" eb="3">
      <t>シン</t>
    </rPh>
    <rPh sb="3" eb="4">
      <t>ツ</t>
    </rPh>
    <phoneticPr fontId="10"/>
  </si>
  <si>
    <t>温湯浸法</t>
    <rPh sb="0" eb="1">
      <t>オン</t>
    </rPh>
    <rPh sb="1" eb="2">
      <t>ユ</t>
    </rPh>
    <rPh sb="2" eb="3">
      <t>シン</t>
    </rPh>
    <rPh sb="3" eb="4">
      <t>ホウ</t>
    </rPh>
    <phoneticPr fontId="10"/>
  </si>
  <si>
    <t>15g/箱*20箱</t>
    <rPh sb="4" eb="5">
      <t>ハコ</t>
    </rPh>
    <rPh sb="8" eb="9">
      <t>ハコ</t>
    </rPh>
    <phoneticPr fontId="10"/>
  </si>
  <si>
    <t>育苗元肥13号</t>
    <rPh sb="0" eb="2">
      <t>イクビョウ</t>
    </rPh>
    <rPh sb="2" eb="3">
      <t>モト</t>
    </rPh>
    <rPh sb="3" eb="4">
      <t>ヒ</t>
    </rPh>
    <rPh sb="6" eb="7">
      <t>ゴウ</t>
    </rPh>
    <phoneticPr fontId="10"/>
  </si>
  <si>
    <t>水稲</t>
    <rPh sb="0" eb="2">
      <t>スイトウ</t>
    </rPh>
    <phoneticPr fontId="10"/>
  </si>
  <si>
    <t>育　　　　　苗</t>
    <rPh sb="6" eb="7">
      <t>ナエ</t>
    </rPh>
    <phoneticPr fontId="10"/>
  </si>
  <si>
    <t>品種</t>
  </si>
  <si>
    <t>実績</t>
  </si>
  <si>
    <t>計画</t>
  </si>
  <si>
    <t>化学由
来Ｎ量</t>
    <phoneticPr fontId="10"/>
  </si>
  <si>
    <t>現物量</t>
  </si>
  <si>
    <t>使用時期
(実績)</t>
    <rPh sb="6" eb="8">
      <t>ジッセキ</t>
    </rPh>
    <phoneticPr fontId="10"/>
  </si>
  <si>
    <t>使用方法
(実績)</t>
    <rPh sb="6" eb="8">
      <t>ジッセキ</t>
    </rPh>
    <phoneticPr fontId="10"/>
  </si>
  <si>
    <t>散布量
(実績)</t>
    <rPh sb="5" eb="7">
      <t>ジッセキ</t>
    </rPh>
    <phoneticPr fontId="10"/>
  </si>
  <si>
    <t>希釈倍率
(実績)</t>
    <rPh sb="0" eb="2">
      <t>キシャク</t>
    </rPh>
    <rPh sb="2" eb="4">
      <t>バイリツ</t>
    </rPh>
    <rPh sb="6" eb="8">
      <t>ジッセキ</t>
    </rPh>
    <phoneticPr fontId="10"/>
  </si>
  <si>
    <t>名　　称
(成分名)</t>
    <rPh sb="6" eb="8">
      <t>セイブン</t>
    </rPh>
    <rPh sb="8" eb="9">
      <t>メイ</t>
    </rPh>
    <phoneticPr fontId="10"/>
  </si>
  <si>
    <t>使用時期</t>
  </si>
  <si>
    <t>作業名</t>
  </si>
  <si>
    <t>その他資材</t>
  </si>
  <si>
    <t>病害虫・雑草防除等</t>
  </si>
  <si>
    <t>施肥・土づくり</t>
  </si>
  <si>
    <t>使　　用　　資　　材</t>
  </si>
  <si>
    <r>
      <t xml:space="preserve">作物、作型
(品種)
(面積)
(収量)
</t>
    </r>
    <r>
      <rPr>
        <sz val="6"/>
        <color indexed="8"/>
        <rFont val="ＭＳ 明朝"/>
        <family val="1"/>
        <charset val="128"/>
      </rPr>
      <t>※1</t>
    </r>
    <rPh sb="7" eb="9">
      <t>ヒンシュ</t>
    </rPh>
    <rPh sb="12" eb="14">
      <t>メンセキ</t>
    </rPh>
    <rPh sb="17" eb="19">
      <t>シュウリョウ</t>
    </rPh>
    <phoneticPr fontId="10"/>
  </si>
  <si>
    <t>状況確認</t>
    <rPh sb="0" eb="2">
      <t>ジョウキョウ</t>
    </rPh>
    <rPh sb="2" eb="4">
      <t>カクニン</t>
    </rPh>
    <phoneticPr fontId="10"/>
  </si>
  <si>
    <t>　　　確認責任者</t>
    <rPh sb="3" eb="8">
      <t>カクニン</t>
    </rPh>
    <phoneticPr fontId="10"/>
  </si>
  <si>
    <t>栽培管理</t>
    <rPh sb="0" eb="2">
      <t>サイバイ</t>
    </rPh>
    <rPh sb="2" eb="4">
      <t>カンリ</t>
    </rPh>
    <phoneticPr fontId="10"/>
  </si>
  <si>
    <t>ほ場確認</t>
    <rPh sb="1" eb="2">
      <t>バ</t>
    </rPh>
    <rPh sb="2" eb="4">
      <t>カクニン</t>
    </rPh>
    <phoneticPr fontId="10"/>
  </si>
  <si>
    <r>
      <t>生産実績確認欄　</t>
    </r>
    <r>
      <rPr>
        <sz val="6"/>
        <color indexed="8"/>
        <rFont val="ＭＳ 明朝"/>
        <family val="1"/>
        <charset val="128"/>
      </rPr>
      <t>※4</t>
    </r>
    <rPh sb="0" eb="2">
      <t>セイサン</t>
    </rPh>
    <rPh sb="2" eb="4">
      <t>ジッセキ</t>
    </rPh>
    <rPh sb="4" eb="6">
      <t>カクニン</t>
    </rPh>
    <rPh sb="6" eb="7">
      <t>ラン</t>
    </rPh>
    <phoneticPr fontId="10"/>
  </si>
  <si>
    <t>備　　考</t>
    <rPh sb="0" eb="1">
      <t>ビ</t>
    </rPh>
    <rPh sb="3" eb="4">
      <t>コウ</t>
    </rPh>
    <phoneticPr fontId="10"/>
  </si>
  <si>
    <t>枚</t>
    <rPh sb="0" eb="1">
      <t>マイ</t>
    </rPh>
    <phoneticPr fontId="10"/>
  </si>
  <si>
    <t>計</t>
    <rPh sb="0" eb="1">
      <t>ケイ</t>
    </rPh>
    <phoneticPr fontId="10"/>
  </si>
  <si>
    <t>小</t>
    <rPh sb="0" eb="1">
      <t>ショウ</t>
    </rPh>
    <phoneticPr fontId="10"/>
  </si>
  <si>
    <t>大</t>
    <rPh sb="0" eb="1">
      <t>ダイ</t>
    </rPh>
    <phoneticPr fontId="10"/>
  </si>
  <si>
    <t>計</t>
    <rPh sb="0" eb="1">
      <t>ケイ</t>
    </rPh>
    <phoneticPr fontId="22"/>
  </si>
  <si>
    <t>(○○県△△市)</t>
    <rPh sb="3" eb="4">
      <t>ケン</t>
    </rPh>
    <rPh sb="6" eb="7">
      <t>シ</t>
    </rPh>
    <phoneticPr fontId="10"/>
  </si>
  <si>
    <t>ササニシキ</t>
    <phoneticPr fontId="10"/>
  </si>
  <si>
    <t>㈱○○米商</t>
    <rPh sb="3" eb="4">
      <t>ベイ</t>
    </rPh>
    <rPh sb="4" eb="5">
      <t>ショウ</t>
    </rPh>
    <phoneticPr fontId="10"/>
  </si>
  <si>
    <t>(○○市)</t>
    <rPh sb="3" eb="4">
      <t>シ</t>
    </rPh>
    <phoneticPr fontId="10"/>
  </si>
  <si>
    <t>コシヒカリ</t>
    <phoneticPr fontId="10"/>
  </si>
  <si>
    <t>ＪＡ○○</t>
    <phoneticPr fontId="10"/>
  </si>
  <si>
    <t>つや姫②</t>
    <phoneticPr fontId="10"/>
  </si>
  <si>
    <t>枚数　　※3</t>
    <phoneticPr fontId="10"/>
  </si>
  <si>
    <t>（団体等所在地）</t>
    <rPh sb="4" eb="7">
      <t>ショザイチ</t>
    </rPh>
    <phoneticPr fontId="10"/>
  </si>
  <si>
    <t>その他</t>
  </si>
  <si>
    <t>箱(kg)</t>
    <phoneticPr fontId="10"/>
  </si>
  <si>
    <t>束(kg)</t>
    <phoneticPr fontId="10"/>
  </si>
  <si>
    <t>バラ(kg)</t>
    <phoneticPr fontId="10"/>
  </si>
  <si>
    <t>期　間</t>
  </si>
  <si>
    <t>（品種）※1</t>
    <rPh sb="1" eb="3">
      <t>ヒンシュ</t>
    </rPh>
    <phoneticPr fontId="22"/>
  </si>
  <si>
    <t>認証ｼｰﾙ使用</t>
    <rPh sb="5" eb="7">
      <t>シヨウ</t>
    </rPh>
    <phoneticPr fontId="22"/>
  </si>
  <si>
    <t xml:space="preserve">出荷先名 ※2 </t>
    <rPh sb="3" eb="4">
      <t>メイ</t>
    </rPh>
    <phoneticPr fontId="10"/>
  </si>
  <si>
    <t>出荷量計 ※2</t>
    <phoneticPr fontId="10"/>
  </si>
  <si>
    <t>出　荷</t>
  </si>
  <si>
    <t>作物及び作型</t>
    <rPh sb="0" eb="2">
      <t>サクモツ</t>
    </rPh>
    <rPh sb="2" eb="3">
      <t>オヨ</t>
    </rPh>
    <rPh sb="4" eb="5">
      <t>サク</t>
    </rPh>
    <rPh sb="5" eb="6">
      <t>ガタ</t>
    </rPh>
    <phoneticPr fontId="22"/>
  </si>
  <si>
    <t>　確認責任者</t>
    <rPh sb="1" eb="3">
      <t>カクニン</t>
    </rPh>
    <rPh sb="3" eb="5">
      <t>セキニン</t>
    </rPh>
    <rPh sb="5" eb="6">
      <t>シャ</t>
    </rPh>
    <phoneticPr fontId="10"/>
  </si>
  <si>
    <t>ﾋﾞﾆﾙ袋</t>
    <rPh sb="4" eb="5">
      <t>タイ</t>
    </rPh>
    <phoneticPr fontId="10"/>
  </si>
  <si>
    <t>紙袋</t>
    <rPh sb="0" eb="1">
      <t>カミ</t>
    </rPh>
    <rPh sb="1" eb="2">
      <t>タイ</t>
    </rPh>
    <phoneticPr fontId="10"/>
  </si>
  <si>
    <t>使用枚数</t>
  </si>
  <si>
    <t>袋数</t>
    <rPh sb="0" eb="1">
      <t>フクロ</t>
    </rPh>
    <rPh sb="1" eb="2">
      <t>スウ</t>
    </rPh>
    <phoneticPr fontId="22"/>
  </si>
  <si>
    <t>kg／袋</t>
    <rPh sb="3" eb="4">
      <t>フクロ</t>
    </rPh>
    <phoneticPr fontId="22"/>
  </si>
  <si>
    <t>形　態</t>
    <rPh sb="0" eb="3">
      <t>ケイタイ</t>
    </rPh>
    <phoneticPr fontId="22"/>
  </si>
  <si>
    <t>袋　数</t>
    <rPh sb="0" eb="1">
      <t>フクロ</t>
    </rPh>
    <rPh sb="2" eb="3">
      <t>スウ</t>
    </rPh>
    <phoneticPr fontId="22"/>
  </si>
  <si>
    <t>認証ｼｰﾙ</t>
  </si>
  <si>
    <r>
      <t xml:space="preserve">販売量計
</t>
    </r>
    <r>
      <rPr>
        <sz val="8"/>
        <rFont val="ＭＳ 明朝"/>
        <family val="1"/>
        <charset val="128"/>
      </rPr>
      <t>(kg)</t>
    </r>
    <rPh sb="3" eb="4">
      <t>ケイ</t>
    </rPh>
    <phoneticPr fontId="10"/>
  </si>
  <si>
    <t>形態別販売数</t>
    <rPh sb="5" eb="6">
      <t>スウ</t>
    </rPh>
    <phoneticPr fontId="10"/>
  </si>
  <si>
    <t>販売期間</t>
    <rPh sb="0" eb="2">
      <t>ハンバイ</t>
    </rPh>
    <rPh sb="2" eb="4">
      <t>キカン</t>
    </rPh>
    <phoneticPr fontId="10"/>
  </si>
  <si>
    <r>
      <t xml:space="preserve">入荷量計
</t>
    </r>
    <r>
      <rPr>
        <sz val="8"/>
        <rFont val="ＭＳ 明朝"/>
        <family val="1"/>
        <charset val="128"/>
      </rPr>
      <t>(kg)</t>
    </r>
    <rPh sb="3" eb="4">
      <t>ケイ</t>
    </rPh>
    <phoneticPr fontId="10"/>
  </si>
  <si>
    <t>形態別入荷数</t>
    <rPh sb="5" eb="6">
      <t>スウ</t>
    </rPh>
    <phoneticPr fontId="10"/>
  </si>
  <si>
    <t>入　荷　先　等</t>
    <rPh sb="4" eb="5">
      <t>サキ</t>
    </rPh>
    <rPh sb="6" eb="7">
      <t>トウ</t>
    </rPh>
    <phoneticPr fontId="10"/>
  </si>
  <si>
    <t>作物･作型
品 　　種</t>
    <rPh sb="0" eb="2">
      <t>サクモツ</t>
    </rPh>
    <rPh sb="3" eb="4">
      <t>サク</t>
    </rPh>
    <rPh sb="4" eb="5">
      <t>ガタ</t>
    </rPh>
    <rPh sb="6" eb="7">
      <t>ヒン</t>
    </rPh>
    <rPh sb="10" eb="11">
      <t>シュ</t>
    </rPh>
    <phoneticPr fontId="22"/>
  </si>
  <si>
    <t>(%)</t>
    <phoneticPr fontId="22"/>
  </si>
  <si>
    <t>(kg)</t>
    <phoneticPr fontId="22"/>
  </si>
  <si>
    <t>1kg</t>
    <phoneticPr fontId="22"/>
  </si>
  <si>
    <t>2kg</t>
    <phoneticPr fontId="22"/>
  </si>
  <si>
    <t>5kg</t>
    <phoneticPr fontId="22"/>
  </si>
  <si>
    <t>10kg</t>
    <phoneticPr fontId="22"/>
  </si>
  <si>
    <t>等級</t>
    <rPh sb="0" eb="2">
      <t>トウキュウ</t>
    </rPh>
    <phoneticPr fontId="22"/>
  </si>
  <si>
    <t>歩留</t>
    <rPh sb="0" eb="2">
      <t>ブド</t>
    </rPh>
    <phoneticPr fontId="22"/>
  </si>
  <si>
    <t>検査</t>
    <rPh sb="0" eb="2">
      <t>ケンサ</t>
    </rPh>
    <phoneticPr fontId="22"/>
  </si>
  <si>
    <t>年月日</t>
    <rPh sb="0" eb="3">
      <t>ネンガッピ</t>
    </rPh>
    <phoneticPr fontId="22"/>
  </si>
  <si>
    <t>産 年</t>
    <rPh sb="0" eb="1">
      <t>サン</t>
    </rPh>
    <rPh sb="2" eb="3">
      <t>ネン</t>
    </rPh>
    <phoneticPr fontId="22"/>
  </si>
  <si>
    <t>品 種</t>
    <rPh sb="0" eb="1">
      <t>シナ</t>
    </rPh>
    <rPh sb="2" eb="3">
      <t>タネ</t>
    </rPh>
    <phoneticPr fontId="22"/>
  </si>
  <si>
    <t>入荷先</t>
    <rPh sb="0" eb="2">
      <t>ニュウカ</t>
    </rPh>
    <rPh sb="2" eb="3">
      <t>サキ</t>
    </rPh>
    <phoneticPr fontId="22"/>
  </si>
  <si>
    <t>氏　名</t>
    <rPh sb="0" eb="1">
      <t>シ</t>
    </rPh>
    <rPh sb="2" eb="3">
      <t>メイ</t>
    </rPh>
    <phoneticPr fontId="22"/>
  </si>
  <si>
    <t>所在地</t>
    <rPh sb="0" eb="3">
      <t>ショザイチ</t>
    </rPh>
    <phoneticPr fontId="22"/>
  </si>
  <si>
    <t>精 米 確 認 欄　　※1</t>
    <rPh sb="0" eb="1">
      <t>セイ</t>
    </rPh>
    <rPh sb="2" eb="3">
      <t>ベイ</t>
    </rPh>
    <rPh sb="4" eb="5">
      <t>アキラ</t>
    </rPh>
    <rPh sb="6" eb="7">
      <t>シノブ</t>
    </rPh>
    <rPh sb="8" eb="9">
      <t>ラン</t>
    </rPh>
    <phoneticPr fontId="22"/>
  </si>
  <si>
    <t>確 認 責 任 者</t>
    <rPh sb="0" eb="1">
      <t>アキラ</t>
    </rPh>
    <rPh sb="2" eb="3">
      <t>シノブ</t>
    </rPh>
    <rPh sb="4" eb="5">
      <t>セキ</t>
    </rPh>
    <rPh sb="6" eb="7">
      <t>ニン</t>
    </rPh>
    <rPh sb="8" eb="9">
      <t>シャ</t>
    </rPh>
    <phoneticPr fontId="22"/>
  </si>
  <si>
    <t>精 米 確 認 者</t>
    <rPh sb="0" eb="1">
      <t>セイ</t>
    </rPh>
    <rPh sb="2" eb="3">
      <t>ベイ</t>
    </rPh>
    <rPh sb="4" eb="5">
      <t>アキラ</t>
    </rPh>
    <rPh sb="6" eb="7">
      <t>シノブ</t>
    </rPh>
    <rPh sb="8" eb="9">
      <t>シャ</t>
    </rPh>
    <phoneticPr fontId="22"/>
  </si>
  <si>
    <t>栽 培 責 任 者</t>
    <rPh sb="0" eb="1">
      <t>サイ</t>
    </rPh>
    <rPh sb="2" eb="3">
      <t>ツチカウ</t>
    </rPh>
    <rPh sb="4" eb="5">
      <t>セキ</t>
    </rPh>
    <rPh sb="6" eb="7">
      <t>ニン</t>
    </rPh>
    <rPh sb="8" eb="9">
      <t>シャ</t>
    </rPh>
    <phoneticPr fontId="22"/>
  </si>
  <si>
    <t>所有者</t>
    <rPh sb="0" eb="3">
      <t>ショユウシャ</t>
    </rPh>
    <phoneticPr fontId="22"/>
  </si>
  <si>
    <t>精 米 責 任 者</t>
    <rPh sb="0" eb="1">
      <t>セイ</t>
    </rPh>
    <rPh sb="2" eb="3">
      <t>ベイ</t>
    </rPh>
    <rPh sb="4" eb="5">
      <t>セキ</t>
    </rPh>
    <rPh sb="6" eb="7">
      <t>ニン</t>
    </rPh>
    <rPh sb="8" eb="9">
      <t>シャ</t>
    </rPh>
    <phoneticPr fontId="22"/>
  </si>
  <si>
    <t>と う 精 施 設 名</t>
    <rPh sb="4" eb="5">
      <t>セイ</t>
    </rPh>
    <rPh sb="6" eb="7">
      <t>シ</t>
    </rPh>
    <rPh sb="8" eb="9">
      <t>セツ</t>
    </rPh>
    <rPh sb="10" eb="11">
      <t>メイ</t>
    </rPh>
    <phoneticPr fontId="22"/>
  </si>
  <si>
    <t>連絡先</t>
    <rPh sb="0" eb="3">
      <t>レンラクサキ</t>
    </rPh>
    <phoneticPr fontId="10"/>
  </si>
  <si>
    <t>山形県○○市◎◎町△番○号</t>
    <rPh sb="0" eb="3">
      <t>ヤマガタケン</t>
    </rPh>
    <rPh sb="5" eb="6">
      <t>シ</t>
    </rPh>
    <rPh sb="8" eb="9">
      <t>マチ</t>
    </rPh>
    <rPh sb="10" eb="11">
      <t>バン</t>
    </rPh>
    <rPh sb="12" eb="13">
      <t>ゴウ</t>
    </rPh>
    <phoneticPr fontId="10"/>
  </si>
  <si>
    <t>所在地</t>
    <rPh sb="0" eb="3">
      <t>ショザイチ</t>
    </rPh>
    <phoneticPr fontId="10"/>
  </si>
  <si>
    <t>○○南部農業協同組合　◎◎センター</t>
    <rPh sb="2" eb="4">
      <t>ナンブ</t>
    </rPh>
    <rPh sb="4" eb="10">
      <t>ノ</t>
    </rPh>
    <phoneticPr fontId="10"/>
  </si>
  <si>
    <t>精米確認者</t>
    <rPh sb="0" eb="2">
      <t>セイマイ</t>
    </rPh>
    <rPh sb="2" eb="4">
      <t>カクニン</t>
    </rPh>
    <rPh sb="4" eb="5">
      <t>シャ</t>
    </rPh>
    <phoneticPr fontId="10"/>
  </si>
  <si>
    <t>山形県○○市○○町○番△号</t>
    <rPh sb="0" eb="3">
      <t>ヤマガタケン</t>
    </rPh>
    <rPh sb="5" eb="6">
      <t>シ</t>
    </rPh>
    <rPh sb="8" eb="9">
      <t>マチ</t>
    </rPh>
    <rPh sb="10" eb="11">
      <t>バン</t>
    </rPh>
    <rPh sb="12" eb="13">
      <t>ゴウ</t>
    </rPh>
    <phoneticPr fontId="10"/>
  </si>
  <si>
    <t>確認責任者</t>
    <rPh sb="0" eb="2">
      <t>カクニン</t>
    </rPh>
    <rPh sb="2" eb="5">
      <t>セキニンシャ</t>
    </rPh>
    <phoneticPr fontId="10"/>
  </si>
  <si>
    <t>栽培責任者</t>
    <rPh sb="0" eb="2">
      <t>サイバイ</t>
    </rPh>
    <rPh sb="2" eb="5">
      <t>セキニンシャ</t>
    </rPh>
    <phoneticPr fontId="10"/>
  </si>
  <si>
    <t>当地比　５割減</t>
    <rPh sb="0" eb="2">
      <t>トウチ</t>
    </rPh>
    <rPh sb="2" eb="3">
      <t>ヒ</t>
    </rPh>
    <rPh sb="5" eb="7">
      <t>ワリゲン</t>
    </rPh>
    <phoneticPr fontId="10"/>
  </si>
  <si>
    <t>化学肥料(窒素成分)：</t>
    <rPh sb="0" eb="2">
      <t>カガク</t>
    </rPh>
    <rPh sb="2" eb="4">
      <t>ヒリョウ</t>
    </rPh>
    <rPh sb="5" eb="7">
      <t>チッソ</t>
    </rPh>
    <rPh sb="7" eb="9">
      <t>セイブン</t>
    </rPh>
    <phoneticPr fontId="10"/>
  </si>
  <si>
    <t>節 減 対 象 農 薬 ：</t>
    <rPh sb="0" eb="1">
      <t>セツ</t>
    </rPh>
    <rPh sb="2" eb="3">
      <t>ゲン</t>
    </rPh>
    <rPh sb="4" eb="5">
      <t>タイ</t>
    </rPh>
    <rPh sb="6" eb="7">
      <t>ゾウ</t>
    </rPh>
    <rPh sb="8" eb="9">
      <t>ノウ</t>
    </rPh>
    <rPh sb="10" eb="11">
      <t>ヤク</t>
    </rPh>
    <phoneticPr fontId="10"/>
  </si>
  <si>
    <t>使用回数</t>
    <rPh sb="0" eb="2">
      <t>シヨウ</t>
    </rPh>
    <rPh sb="2" eb="4">
      <t>カイスウ</t>
    </rPh>
    <phoneticPr fontId="10"/>
  </si>
  <si>
    <t>用途</t>
    <rPh sb="0" eb="2">
      <t>ヨウト</t>
    </rPh>
    <phoneticPr fontId="10"/>
  </si>
  <si>
    <t>使用資材名</t>
    <rPh sb="0" eb="2">
      <t>シヨウ</t>
    </rPh>
    <rPh sb="2" eb="4">
      <t>シザイ</t>
    </rPh>
    <rPh sb="4" eb="5">
      <t>メイ</t>
    </rPh>
    <phoneticPr fontId="10"/>
  </si>
  <si>
    <r>
      <t>特別栽培</t>
    </r>
    <r>
      <rPr>
        <b/>
        <sz val="9"/>
        <color theme="1"/>
        <rFont val="ＭＳ 明朝"/>
        <family val="1"/>
        <charset val="128"/>
      </rPr>
      <t>農産物</t>
    </r>
    <rPh sb="0" eb="2">
      <t>トクベツ</t>
    </rPh>
    <rPh sb="2" eb="4">
      <t>サイバイ</t>
    </rPh>
    <rPh sb="4" eb="7">
      <t>ノウサンブツ</t>
    </rPh>
    <phoneticPr fontId="10"/>
  </si>
  <si>
    <t>節減対象農薬の使用状況</t>
    <rPh sb="0" eb="2">
      <t>セツゲン</t>
    </rPh>
    <rPh sb="2" eb="4">
      <t>タイショウ</t>
    </rPh>
    <rPh sb="4" eb="6">
      <t>ノウヤク</t>
    </rPh>
    <rPh sb="7" eb="9">
      <t>シヨウ</t>
    </rPh>
    <rPh sb="9" eb="11">
      <t>ジョウキョウ</t>
    </rPh>
    <phoneticPr fontId="10"/>
  </si>
  <si>
    <t>農林水産省新ガイドラインによる表示</t>
    <rPh sb="0" eb="2">
      <t>ノウリン</t>
    </rPh>
    <rPh sb="2" eb="5">
      <t>スイサンショウ</t>
    </rPh>
    <rPh sb="5" eb="6">
      <t>シン</t>
    </rPh>
    <rPh sb="15" eb="17">
      <t>ヒョウジ</t>
    </rPh>
    <phoneticPr fontId="10"/>
  </si>
  <si>
    <t>　　別紙1-1 生産者等集計一覧表</t>
    <rPh sb="2" eb="4">
      <t>ベッシ</t>
    </rPh>
    <rPh sb="8" eb="11">
      <t>セイサンシャ</t>
    </rPh>
    <rPh sb="11" eb="12">
      <t>トウ</t>
    </rPh>
    <rPh sb="12" eb="14">
      <t>シュウケイ</t>
    </rPh>
    <rPh sb="14" eb="16">
      <t>イチラン</t>
    </rPh>
    <rPh sb="16" eb="17">
      <t>ヒョウ</t>
    </rPh>
    <phoneticPr fontId="10"/>
  </si>
  <si>
    <t>住所・所在地</t>
    <rPh sb="0" eb="2">
      <t>ジュウショ</t>
    </rPh>
    <rPh sb="3" eb="6">
      <t>ショザイチ</t>
    </rPh>
    <phoneticPr fontId="10"/>
  </si>
  <si>
    <t>申請(代表)者名</t>
    <rPh sb="0" eb="2">
      <t>シンセイ</t>
    </rPh>
    <rPh sb="3" eb="5">
      <t>ダイヒョウ</t>
    </rPh>
    <rPh sb="6" eb="7">
      <t>シャ</t>
    </rPh>
    <rPh sb="7" eb="8">
      <t>メイ</t>
    </rPh>
    <phoneticPr fontId="10"/>
  </si>
  <si>
    <t>生産組織等名</t>
    <rPh sb="0" eb="2">
      <t>セイサン</t>
    </rPh>
    <rPh sb="2" eb="3">
      <t>クミ</t>
    </rPh>
    <rPh sb="3" eb="4">
      <t>オリ</t>
    </rPh>
    <rPh sb="4" eb="5">
      <t>トウ</t>
    </rPh>
    <rPh sb="5" eb="6">
      <t>メイ</t>
    </rPh>
    <phoneticPr fontId="10"/>
  </si>
  <si>
    <t>申請者</t>
    <rPh sb="0" eb="3">
      <t>シンセイシャ</t>
    </rPh>
    <phoneticPr fontId="10"/>
  </si>
  <si>
    <r>
      <t xml:space="preserve">  </t>
    </r>
    <r>
      <rPr>
        <sz val="9"/>
        <color indexed="8"/>
        <rFont val="ＭＳ 明朝"/>
        <family val="1"/>
        <charset val="128"/>
      </rPr>
      <t>公益財団法人</t>
    </r>
    <r>
      <rPr>
        <sz val="11"/>
        <color indexed="8"/>
        <rFont val="ＭＳ 明朝"/>
        <family val="1"/>
        <charset val="128"/>
      </rPr>
      <t xml:space="preserve"> やまがた農業支援センター</t>
    </r>
    <rPh sb="2" eb="4">
      <t>コウエキ</t>
    </rPh>
    <rPh sb="4" eb="21">
      <t>ザイ</t>
    </rPh>
    <phoneticPr fontId="10"/>
  </si>
  <si>
    <t>貼付枚数　(小)</t>
    <rPh sb="0" eb="2">
      <t>チョウフ</t>
    </rPh>
    <rPh sb="2" eb="4">
      <t>マイスウ</t>
    </rPh>
    <rPh sb="6" eb="7">
      <t>ショウ</t>
    </rPh>
    <phoneticPr fontId="10"/>
  </si>
  <si>
    <t>認証シール(大)</t>
    <rPh sb="0" eb="2">
      <t>ニンショウ</t>
    </rPh>
    <rPh sb="6" eb="7">
      <t>ダイ</t>
    </rPh>
    <phoneticPr fontId="10"/>
  </si>
  <si>
    <t>ほ場数</t>
    <rPh sb="1" eb="2">
      <t>バ</t>
    </rPh>
    <rPh sb="2" eb="3">
      <t>スウ</t>
    </rPh>
    <phoneticPr fontId="10"/>
  </si>
  <si>
    <t>実戸数</t>
    <rPh sb="0" eb="1">
      <t>ジツ</t>
    </rPh>
    <rPh sb="1" eb="3">
      <t>コスウ</t>
    </rPh>
    <phoneticPr fontId="10"/>
  </si>
  <si>
    <t>延戸数</t>
    <rPh sb="0" eb="1">
      <t>ノベ</t>
    </rPh>
    <rPh sb="1" eb="3">
      <t>コスウ</t>
    </rPh>
    <phoneticPr fontId="10"/>
  </si>
  <si>
    <t>栽培面積(a)</t>
    <rPh sb="0" eb="2">
      <t>サイバイ</t>
    </rPh>
    <rPh sb="2" eb="4">
      <t>メンセキ</t>
    </rPh>
    <phoneticPr fontId="10"/>
  </si>
  <si>
    <t>現場確認責任者名</t>
    <rPh sb="0" eb="2">
      <t>ゲンバ</t>
    </rPh>
    <rPh sb="2" eb="4">
      <t>カクニン</t>
    </rPh>
    <rPh sb="4" eb="7">
      <t>セキニンシャ</t>
    </rPh>
    <rPh sb="7" eb="8">
      <t>メイ</t>
    </rPh>
    <phoneticPr fontId="10"/>
  </si>
  <si>
    <t>認証ｼｰﾙ
貼付枚数</t>
    <rPh sb="0" eb="2">
      <t>ニンショウ</t>
    </rPh>
    <rPh sb="6" eb="8">
      <t>チョウフ</t>
    </rPh>
    <rPh sb="8" eb="10">
      <t>マイスウ</t>
    </rPh>
    <phoneticPr fontId="10"/>
  </si>
  <si>
    <t>品種・作物名／集計区分</t>
    <rPh sb="0" eb="2">
      <t>ヒンシュ</t>
    </rPh>
    <rPh sb="3" eb="5">
      <t>サクモツ</t>
    </rPh>
    <rPh sb="5" eb="6">
      <t>メイ</t>
    </rPh>
    <rPh sb="7" eb="9">
      <t>シュウケイ</t>
    </rPh>
    <rPh sb="9" eb="11">
      <t>クブン</t>
    </rPh>
    <phoneticPr fontId="10"/>
  </si>
  <si>
    <t>自動計算のセル</t>
    <rPh sb="0" eb="2">
      <t>ジドウ</t>
    </rPh>
    <rPh sb="2" eb="4">
      <t>ケイサン</t>
    </rPh>
    <phoneticPr fontId="10"/>
  </si>
  <si>
    <t>ササニシキ</t>
    <phoneticPr fontId="22"/>
  </si>
  <si>
    <t>3ℓ/10a</t>
    <phoneticPr fontId="10"/>
  </si>
  <si>
    <t xml:space="preserve"> (ﾌｻﾗｲﾄﾞ)</t>
    <phoneticPr fontId="10"/>
  </si>
  <si>
    <t>ﾗﾌﾞｻｲﾄﾞﾌﾛｱﾌﾞﾙ</t>
    <phoneticPr fontId="10"/>
  </si>
  <si>
    <t xml:space="preserve"> (ｱｿﾞｷｼｽﾄﾛﾋﾞﾝ､ｴﾄﾌｪﾝﾌﾟﾛｯｸｽ)</t>
    <phoneticPr fontId="10"/>
  </si>
  <si>
    <t>　ﾍﾞﾝｽﾙﾌﾛﾝﾒﾁﾙ)</t>
    <phoneticPr fontId="10"/>
  </si>
  <si>
    <t xml:space="preserve"> (ﾌｪﾝﾄﾗｻﾞﾐﾄﾞ､ﾌﾞﾛﾓﾌﾞﾁﾄﾞ､</t>
    <phoneticPr fontId="10"/>
  </si>
  <si>
    <t xml:space="preserve"> (ﾌｨﾌﾟﾛﾆﾙ､ﾁｱｼﾞﾆﾙ)</t>
    <phoneticPr fontId="10"/>
  </si>
  <si>
    <t>年月日
(実績)</t>
    <rPh sb="5" eb="7">
      <t>ジッセキ</t>
    </rPh>
    <phoneticPr fontId="10"/>
  </si>
  <si>
    <t>つや姫②</t>
    <phoneticPr fontId="10"/>
  </si>
  <si>
    <t>　　（別紙でも可）</t>
    <rPh sb="3" eb="5">
      <t>ベッシ</t>
    </rPh>
    <rPh sb="7" eb="8">
      <t>カ</t>
    </rPh>
    <phoneticPr fontId="10"/>
  </si>
  <si>
    <t>(5) 残シール番号</t>
    <rPh sb="4" eb="5">
      <t>ザン</t>
    </rPh>
    <rPh sb="8" eb="10">
      <t>バンゴウ</t>
    </rPh>
    <phoneticPr fontId="10"/>
  </si>
  <si>
    <t>(4) 当年 残シール枚数</t>
    <rPh sb="4" eb="6">
      <t>トウネン</t>
    </rPh>
    <rPh sb="7" eb="8">
      <t>ザン</t>
    </rPh>
    <rPh sb="11" eb="13">
      <t>マイスウ</t>
    </rPh>
    <phoneticPr fontId="10"/>
  </si>
  <si>
    <t>(3) 当年 使用枚数</t>
    <rPh sb="4" eb="6">
      <t>トウネン</t>
    </rPh>
    <rPh sb="7" eb="9">
      <t>シヨウ</t>
    </rPh>
    <rPh sb="9" eb="11">
      <t>マイスウ</t>
    </rPh>
    <phoneticPr fontId="10"/>
  </si>
  <si>
    <t>(2) 前年 残シール</t>
    <rPh sb="4" eb="6">
      <t>ゼンネン</t>
    </rPh>
    <rPh sb="7" eb="8">
      <t>ザン</t>
    </rPh>
    <phoneticPr fontId="10"/>
  </si>
  <si>
    <t>(1) 当年 交付枚数</t>
    <rPh sb="4" eb="6">
      <t>トウネン</t>
    </rPh>
    <rPh sb="7" eb="9">
      <t>コウフ</t>
    </rPh>
    <rPh sb="9" eb="11">
      <t>マイスウ</t>
    </rPh>
    <phoneticPr fontId="10"/>
  </si>
  <si>
    <t>小シール</t>
    <rPh sb="0" eb="1">
      <t>ショウ</t>
    </rPh>
    <phoneticPr fontId="10"/>
  </si>
  <si>
    <t>大シール</t>
    <rPh sb="0" eb="1">
      <t>ダイ</t>
    </rPh>
    <phoneticPr fontId="10"/>
  </si>
  <si>
    <t>項　　　　　目</t>
    <rPh sb="0" eb="1">
      <t>コウ</t>
    </rPh>
    <rPh sb="6" eb="7">
      <t>メ</t>
    </rPh>
    <phoneticPr fontId="10"/>
  </si>
  <si>
    <t>３ 認証シール使用枚数</t>
    <rPh sb="2" eb="4">
      <t>ニンショウ</t>
    </rPh>
    <rPh sb="7" eb="9">
      <t>シヨウ</t>
    </rPh>
    <rPh sb="9" eb="11">
      <t>マイスウ</t>
    </rPh>
    <phoneticPr fontId="10"/>
  </si>
  <si>
    <t>中　　　間</t>
    <rPh sb="0" eb="1">
      <t>ナカ</t>
    </rPh>
    <rPh sb="4" eb="5">
      <t>カン</t>
    </rPh>
    <phoneticPr fontId="10"/>
  </si>
  <si>
    <t>確定(最終)</t>
    <rPh sb="0" eb="2">
      <t>カクテイ</t>
    </rPh>
    <rPh sb="3" eb="5">
      <t>サイシュウ</t>
    </rPh>
    <phoneticPr fontId="10"/>
  </si>
  <si>
    <t>２ 報告区分</t>
    <rPh sb="2" eb="4">
      <t>ホウコク</t>
    </rPh>
    <rPh sb="4" eb="6">
      <t>クブン</t>
    </rPh>
    <phoneticPr fontId="10"/>
  </si>
  <si>
    <t>　第１１条の規定により、関係資料を添えて報告します。</t>
    <rPh sb="1" eb="2">
      <t>ダイ</t>
    </rPh>
    <rPh sb="4" eb="5">
      <t>ジョウ</t>
    </rPh>
    <rPh sb="6" eb="8">
      <t>キテイ</t>
    </rPh>
    <rPh sb="12" eb="14">
      <t>カンケイ</t>
    </rPh>
    <rPh sb="14" eb="16">
      <t>シリョウ</t>
    </rPh>
    <rPh sb="17" eb="18">
      <t>ソ</t>
    </rPh>
    <rPh sb="20" eb="22">
      <t>ホウコク</t>
    </rPh>
    <phoneticPr fontId="10"/>
  </si>
  <si>
    <t>　　このことについて、公益財団法人やまがた農業支援センター特別栽培農産物認証業務規程</t>
    <rPh sb="11" eb="17">
      <t>コウエキ</t>
    </rPh>
    <rPh sb="21" eb="23">
      <t>ノウギョウ</t>
    </rPh>
    <rPh sb="23" eb="25">
      <t>シエン</t>
    </rPh>
    <rPh sb="29" eb="36">
      <t>トクベツ</t>
    </rPh>
    <rPh sb="36" eb="38">
      <t>ニンショウ</t>
    </rPh>
    <rPh sb="38" eb="40">
      <t>ギョウム</t>
    </rPh>
    <rPh sb="40" eb="42">
      <t>キテイ</t>
    </rPh>
    <phoneticPr fontId="10"/>
  </si>
  <si>
    <t>023-456-7890</t>
    <phoneticPr fontId="10"/>
  </si>
  <si>
    <t>○○市○○町○－○</t>
    <rPh sb="2" eb="3">
      <t>シ</t>
    </rPh>
    <rPh sb="5" eb="6">
      <t>マチ</t>
    </rPh>
    <phoneticPr fontId="10"/>
  </si>
  <si>
    <t>JA○○特栽米研究会</t>
    <rPh sb="4" eb="5">
      <t>トク</t>
    </rPh>
    <rPh sb="5" eb="6">
      <t>サイ</t>
    </rPh>
    <rPh sb="6" eb="7">
      <t>マイ</t>
    </rPh>
    <rPh sb="7" eb="10">
      <t>ケンキュウカイ</t>
    </rPh>
    <phoneticPr fontId="10"/>
  </si>
  <si>
    <t>山形県特別栽培農産物認証実績報告書</t>
    <rPh sb="12" eb="14">
      <t>ジッセキ</t>
    </rPh>
    <rPh sb="14" eb="17">
      <t>ホウコクショ</t>
    </rPh>
    <phoneticPr fontId="10"/>
  </si>
  <si>
    <t>様式第８号</t>
    <phoneticPr fontId="10"/>
  </si>
  <si>
    <t>　ササニシキ</t>
    <phoneticPr fontId="10"/>
  </si>
  <si>
    <t>　コシヒカリ</t>
    <phoneticPr fontId="10"/>
  </si>
  <si>
    <t>□□ □□</t>
    <phoneticPr fontId="10"/>
  </si>
  <si>
    <t>△△ △△</t>
    <phoneticPr fontId="10"/>
  </si>
  <si>
    <t>○○ ○○</t>
    <phoneticPr fontId="10"/>
  </si>
  <si>
    <t>×× ××</t>
    <phoneticPr fontId="10"/>
  </si>
  <si>
    <t>うち殺菌 3回､殺虫 3回､除草 3回､その他 0回</t>
    <rPh sb="22" eb="23">
      <t>タ</t>
    </rPh>
    <rPh sb="25" eb="26">
      <t>カイ</t>
    </rPh>
    <phoneticPr fontId="10"/>
  </si>
  <si>
    <t>kg</t>
    <phoneticPr fontId="10"/>
  </si>
  <si>
    <t>(4.06)</t>
    <phoneticPr fontId="10"/>
  </si>
  <si>
    <t>合計：</t>
    <phoneticPr fontId="10"/>
  </si>
  <si>
    <t>化学肥料由来の窒素成分量</t>
    <phoneticPr fontId="10"/>
  </si>
  <si>
    <t>合　計</t>
    <phoneticPr fontId="10"/>
  </si>
  <si>
    <t>(8/13)</t>
    <phoneticPr fontId="10"/>
  </si>
  <si>
    <t>(4.00)</t>
    <phoneticPr fontId="10"/>
  </si>
  <si>
    <t>小　　計</t>
    <phoneticPr fontId="10"/>
  </si>
  <si>
    <t>18kg</t>
    <phoneticPr fontId="10"/>
  </si>
  <si>
    <t>　(10-0-10)</t>
    <phoneticPr fontId="10"/>
  </si>
  <si>
    <t>(8/2)</t>
    <phoneticPr fontId="10"/>
  </si>
  <si>
    <t>(1.00)</t>
    <phoneticPr fontId="10"/>
  </si>
  <si>
    <t>(20kg)</t>
    <phoneticPr fontId="10"/>
  </si>
  <si>
    <t>　(15-17-15)</t>
    <phoneticPr fontId="10"/>
  </si>
  <si>
    <t>(3.00)</t>
    <phoneticPr fontId="10"/>
  </si>
  <si>
    <t>(5/26)</t>
    <phoneticPr fontId="10"/>
  </si>
  <si>
    <t>(9/27)</t>
    <phoneticPr fontId="10"/>
  </si>
  <si>
    <t>60kg</t>
    <phoneticPr fontId="10"/>
  </si>
  <si>
    <t>ようりん</t>
    <phoneticPr fontId="10"/>
  </si>
  <si>
    <t>(kg/10a)</t>
    <phoneticPr fontId="10"/>
  </si>
  <si>
    <t>収量</t>
    <phoneticPr fontId="10"/>
  </si>
  <si>
    <t>1,000kg</t>
    <phoneticPr fontId="10"/>
  </si>
  <si>
    <t>(5/16)</t>
    <phoneticPr fontId="10"/>
  </si>
  <si>
    <t>小　　計</t>
    <phoneticPr fontId="10"/>
  </si>
  <si>
    <t>(4/17)</t>
    <phoneticPr fontId="10"/>
  </si>
  <si>
    <t>面積(a)</t>
    <phoneticPr fontId="10"/>
  </si>
  <si>
    <t>(不使用)</t>
    <rPh sb="1" eb="4">
      <t>フシヨウ</t>
    </rPh>
    <phoneticPr fontId="10"/>
  </si>
  <si>
    <t>　(10-10-10)</t>
    <phoneticPr fontId="10"/>
  </si>
  <si>
    <t>20g</t>
    <phoneticPr fontId="10"/>
  </si>
  <si>
    <t>200mℓ</t>
    <phoneticPr fontId="10"/>
  </si>
  <si>
    <t>(10/1)</t>
    <phoneticPr fontId="10"/>
  </si>
  <si>
    <t>(4/1)</t>
    <phoneticPr fontId="10"/>
  </si>
  <si>
    <t>　(13-10-13)</t>
    <phoneticPr fontId="10"/>
  </si>
  <si>
    <t>39g</t>
    <phoneticPr fontId="10"/>
  </si>
  <si>
    <t>300g</t>
    <phoneticPr fontId="10"/>
  </si>
  <si>
    <t>収穫終了</t>
    <phoneticPr fontId="10"/>
  </si>
  <si>
    <t>化学由
来N％</t>
    <phoneticPr fontId="10"/>
  </si>
  <si>
    <t>名　　称
(N-P-K%)</t>
    <phoneticPr fontId="10"/>
  </si>
  <si>
    <r>
      <t xml:space="preserve">作業状況 </t>
    </r>
    <r>
      <rPr>
        <sz val="6"/>
        <color indexed="8"/>
        <rFont val="ＭＳ 明朝"/>
        <family val="1"/>
        <charset val="128"/>
      </rPr>
      <t>※2</t>
    </r>
    <phoneticPr fontId="10"/>
  </si>
  <si>
    <r>
      <t>　　　　　</t>
    </r>
    <r>
      <rPr>
        <b/>
        <sz val="8"/>
        <color theme="1"/>
        <rFont val="ＭＳ 明朝"/>
        <family val="1"/>
        <charset val="128"/>
      </rPr>
      <t>×　×　×　×</t>
    </r>
    <r>
      <rPr>
        <sz val="8"/>
        <color theme="1"/>
        <rFont val="ＭＳ 明朝"/>
        <family val="1"/>
        <charset val="128"/>
      </rPr>
      <t>　　</t>
    </r>
    <phoneticPr fontId="10"/>
  </si>
  <si>
    <t>(    0)</t>
    <phoneticPr fontId="10"/>
  </si>
  <si>
    <t>30kg</t>
    <phoneticPr fontId="10"/>
  </si>
  <si>
    <t>(     0)</t>
    <phoneticPr fontId="10"/>
  </si>
  <si>
    <t>※2</t>
    <phoneticPr fontId="10"/>
  </si>
  <si>
    <t>入荷時期</t>
    <phoneticPr fontId="10"/>
  </si>
  <si>
    <t>023-457-5555</t>
    <phoneticPr fontId="10"/>
  </si>
  <si>
    <t>023-456-9999</t>
    <phoneticPr fontId="10"/>
  </si>
  <si>
    <t>(精米)</t>
    <rPh sb="1" eb="3">
      <t>セイマイ</t>
    </rPh>
    <phoneticPr fontId="22"/>
  </si>
  <si>
    <t>(玄米)</t>
    <rPh sb="1" eb="3">
      <t>ゲンマイ</t>
    </rPh>
    <phoneticPr fontId="22"/>
  </si>
  <si>
    <t>12.10</t>
    <phoneticPr fontId="22"/>
  </si>
  <si>
    <t>10.15</t>
    <phoneticPr fontId="22"/>
  </si>
  <si>
    <t>数量</t>
    <rPh sb="0" eb="2">
      <t>スウリョウ</t>
    </rPh>
    <phoneticPr fontId="22"/>
  </si>
  <si>
    <t>生産</t>
    <rPh sb="0" eb="2">
      <t>セイサン</t>
    </rPh>
    <phoneticPr fontId="22"/>
  </si>
  <si>
    <t>使用</t>
    <rPh sb="0" eb="2">
      <t>シヨウ</t>
    </rPh>
    <phoneticPr fontId="22"/>
  </si>
  <si>
    <t>買受</t>
    <rPh sb="0" eb="1">
      <t>カ</t>
    </rPh>
    <rPh sb="1" eb="2">
      <t>ウ</t>
    </rPh>
    <phoneticPr fontId="22"/>
  </si>
  <si>
    <t>精米生産数量の包装量目別内訳（個数）</t>
    <rPh sb="0" eb="1">
      <t>セイ</t>
    </rPh>
    <rPh sb="1" eb="2">
      <t>ベイ</t>
    </rPh>
    <rPh sb="2" eb="3">
      <t>ショウ</t>
    </rPh>
    <rPh sb="3" eb="4">
      <t>サン</t>
    </rPh>
    <rPh sb="4" eb="5">
      <t>カズ</t>
    </rPh>
    <rPh sb="5" eb="6">
      <t>リョウ</t>
    </rPh>
    <phoneticPr fontId="22"/>
  </si>
  <si>
    <t>精米</t>
    <rPh sb="0" eb="2">
      <t>セイマイ</t>
    </rPh>
    <phoneticPr fontId="22"/>
  </si>
  <si>
    <t>玄米</t>
    <rPh sb="0" eb="2">
      <t>ゲンマイ</t>
    </rPh>
    <phoneticPr fontId="22"/>
  </si>
  <si>
    <t>玄　米
残数量</t>
    <rPh sb="0" eb="1">
      <t>ゲン</t>
    </rPh>
    <rPh sb="2" eb="3">
      <t>マイ</t>
    </rPh>
    <rPh sb="4" eb="5">
      <t>ザン</t>
    </rPh>
    <phoneticPr fontId="22"/>
  </si>
  <si>
    <t>023-456-9998</t>
    <phoneticPr fontId="22"/>
  </si>
  <si>
    <t>T E L</t>
    <phoneticPr fontId="22"/>
  </si>
  <si>
    <t>○○南部農業協同組合 営農部生産管理課</t>
    <rPh sb="2" eb="4">
      <t>ナンブ</t>
    </rPh>
    <rPh sb="4" eb="10">
      <t>ノ</t>
    </rPh>
    <rPh sb="11" eb="13">
      <t>エイノウ</t>
    </rPh>
    <rPh sb="13" eb="14">
      <t>ブ</t>
    </rPh>
    <rPh sb="14" eb="16">
      <t>セイサン</t>
    </rPh>
    <rPh sb="16" eb="18">
      <t>カンリ</t>
    </rPh>
    <rPh sb="18" eb="19">
      <t>カ</t>
    </rPh>
    <phoneticPr fontId="22"/>
  </si>
  <si>
    <t>山形県○○市○○町○番△号</t>
    <rPh sb="0" eb="3">
      <t>ヤマガタケン</t>
    </rPh>
    <rPh sb="10" eb="11">
      <t>バン</t>
    </rPh>
    <rPh sb="12" eb="13">
      <t>ゴウ</t>
    </rPh>
    <phoneticPr fontId="22"/>
  </si>
  <si>
    <t>023-457-5555</t>
    <phoneticPr fontId="22"/>
  </si>
  <si>
    <t>023-456-9999</t>
    <phoneticPr fontId="22"/>
  </si>
  <si>
    <t>○○南部農業協同組合 ◎◎センター</t>
    <phoneticPr fontId="22"/>
  </si>
  <si>
    <t>○○南部農業協同組合 営農部生産指導課</t>
    <rPh sb="2" eb="4">
      <t>ナンブ</t>
    </rPh>
    <rPh sb="4" eb="10">
      <t>ノ</t>
    </rPh>
    <rPh sb="11" eb="13">
      <t>エイノウ</t>
    </rPh>
    <rPh sb="13" eb="14">
      <t>ブ</t>
    </rPh>
    <rPh sb="14" eb="16">
      <t>セイサン</t>
    </rPh>
    <rPh sb="16" eb="18">
      <t>シドウ</t>
    </rPh>
    <rPh sb="18" eb="19">
      <t>カ</t>
    </rPh>
    <phoneticPr fontId="22"/>
  </si>
  <si>
    <t>山形県○○市◎◎町△番○号</t>
    <rPh sb="0" eb="3">
      <t>ヤマガタケン</t>
    </rPh>
    <rPh sb="5" eb="6">
      <t>シ</t>
    </rPh>
    <rPh sb="8" eb="9">
      <t>マチ</t>
    </rPh>
    <rPh sb="10" eb="11">
      <t>バン</t>
    </rPh>
    <rPh sb="12" eb="13">
      <t>ゴウ</t>
    </rPh>
    <phoneticPr fontId="22"/>
  </si>
  <si>
    <t xml:space="preserve"> </t>
    <phoneticPr fontId="22"/>
  </si>
  <si>
    <t>023-456-9997</t>
    <phoneticPr fontId="22"/>
  </si>
  <si>
    <t>023-456-7890</t>
    <phoneticPr fontId="22"/>
  </si>
  <si>
    <t>TEL</t>
    <phoneticPr fontId="22"/>
  </si>
  <si>
    <t>○○南部農業協同組合 営農部販売管理課</t>
    <rPh sb="14" eb="16">
      <t>ハンバイ</t>
    </rPh>
    <rPh sb="16" eb="18">
      <t>カンリ</t>
    </rPh>
    <phoneticPr fontId="22"/>
  </si>
  <si>
    <t>山形県○○市○○町○番△号</t>
    <rPh sb="10" eb="11">
      <t>バン</t>
    </rPh>
    <rPh sb="12" eb="13">
      <t>ゴウ</t>
    </rPh>
    <phoneticPr fontId="22"/>
  </si>
  <si>
    <t>北田　二郎</t>
    <rPh sb="0" eb="1">
      <t>キタ</t>
    </rPh>
    <rPh sb="1" eb="2">
      <t>タ</t>
    </rPh>
    <rPh sb="3" eb="4">
      <t>ニ</t>
    </rPh>
    <phoneticPr fontId="22"/>
  </si>
  <si>
    <t>清水　静夫</t>
    <rPh sb="0" eb="2">
      <t>シミズ</t>
    </rPh>
    <rPh sb="3" eb="5">
      <t>シズオ</t>
    </rPh>
    <phoneticPr fontId="22"/>
  </si>
  <si>
    <t>つや姫②</t>
    <phoneticPr fontId="22"/>
  </si>
  <si>
    <t>出荷販売期間</t>
    <rPh sb="2" eb="4">
      <t>ハンバイ</t>
    </rPh>
    <rPh sb="4" eb="6">
      <t>キカン</t>
    </rPh>
    <phoneticPr fontId="60"/>
  </si>
  <si>
    <t>備　　　考</t>
    <rPh sb="0" eb="1">
      <t>ビ</t>
    </rPh>
    <rPh sb="4" eb="5">
      <t>コウ</t>
    </rPh>
    <phoneticPr fontId="60"/>
  </si>
  <si>
    <t>形態</t>
    <rPh sb="0" eb="2">
      <t>ケイタイ</t>
    </rPh>
    <phoneticPr fontId="22"/>
  </si>
  <si>
    <t>kg/袋</t>
    <rPh sb="3" eb="4">
      <t>フクロ</t>
    </rPh>
    <phoneticPr fontId="22"/>
  </si>
  <si>
    <t>数量</t>
    <rPh sb="0" eb="2">
      <t>スウリョウ</t>
    </rPh>
    <phoneticPr fontId="60"/>
  </si>
  <si>
    <t>表示区分</t>
    <rPh sb="0" eb="2">
      <t>ヒョウジ</t>
    </rPh>
    <rPh sb="2" eb="4">
      <t>クブン</t>
    </rPh>
    <phoneticPr fontId="60"/>
  </si>
  <si>
    <t>ﾌﾚｺﾝ(1080kg)</t>
    <phoneticPr fontId="10"/>
  </si>
  <si>
    <t>水稲</t>
    <rPh sb="0" eb="2">
      <t>スイトウ</t>
    </rPh>
    <phoneticPr fontId="60"/>
  </si>
  <si>
    <t>ﾌﾚｺﾝ</t>
    <phoneticPr fontId="60"/>
  </si>
  <si>
    <t>特栽玄米</t>
    <rPh sb="2" eb="4">
      <t>ゲンマイ</t>
    </rPh>
    <phoneticPr fontId="60"/>
  </si>
  <si>
    <t>紙袋</t>
    <rPh sb="0" eb="1">
      <t>カミ</t>
    </rPh>
    <rPh sb="1" eb="2">
      <t>タイ</t>
    </rPh>
    <phoneticPr fontId="60"/>
  </si>
  <si>
    <t>特栽精米</t>
    <rPh sb="2" eb="4">
      <t>セイマイ</t>
    </rPh>
    <phoneticPr fontId="60"/>
  </si>
  <si>
    <t>つや姫　①</t>
    <phoneticPr fontId="22"/>
  </si>
  <si>
    <t>つや姫　②</t>
    <phoneticPr fontId="22"/>
  </si>
  <si>
    <t>JA○○</t>
    <phoneticPr fontId="60"/>
  </si>
  <si>
    <t>(○○市)</t>
    <rPh sb="3" eb="4">
      <t>シ</t>
    </rPh>
    <phoneticPr fontId="60"/>
  </si>
  <si>
    <t>コシヒカリ</t>
    <phoneticPr fontId="60"/>
  </si>
  <si>
    <t>㈱○○米商</t>
    <rPh sb="3" eb="4">
      <t>マイ</t>
    </rPh>
    <rPh sb="4" eb="5">
      <t>ショウ</t>
    </rPh>
    <phoneticPr fontId="60"/>
  </si>
  <si>
    <t>㈱○○米店</t>
    <rPh sb="3" eb="4">
      <t>マイ</t>
    </rPh>
    <rPh sb="4" eb="5">
      <t>テン</t>
    </rPh>
    <phoneticPr fontId="60"/>
  </si>
  <si>
    <t>(□□県◇◇市)</t>
    <rPh sb="3" eb="4">
      <t>ケン</t>
    </rPh>
    <rPh sb="6" eb="7">
      <t>シ</t>
    </rPh>
    <phoneticPr fontId="60"/>
  </si>
  <si>
    <t>(○○都□□区)</t>
    <rPh sb="3" eb="4">
      <t>ト</t>
    </rPh>
    <rPh sb="6" eb="7">
      <t>ク</t>
    </rPh>
    <phoneticPr fontId="60"/>
  </si>
  <si>
    <t>袋数</t>
    <rPh sb="0" eb="1">
      <t>タイ</t>
    </rPh>
    <rPh sb="1" eb="2">
      <t>スウ</t>
    </rPh>
    <phoneticPr fontId="10"/>
  </si>
  <si>
    <t>数量</t>
    <rPh sb="0" eb="1">
      <t>スウ</t>
    </rPh>
    <rPh sb="1" eb="2">
      <t>リョウ</t>
    </rPh>
    <phoneticPr fontId="10"/>
  </si>
  <si>
    <t>(小分け)</t>
    <rPh sb="1" eb="3">
      <t>コワ</t>
    </rPh>
    <phoneticPr fontId="60"/>
  </si>
  <si>
    <t>自家消費米</t>
    <rPh sb="0" eb="2">
      <t>ジカ</t>
    </rPh>
    <rPh sb="2" eb="4">
      <t>ショウヒ</t>
    </rPh>
    <rPh sb="4" eb="5">
      <t>マイ</t>
    </rPh>
    <phoneticPr fontId="3"/>
  </si>
  <si>
    <t>確認責任者</t>
    <rPh sb="0" eb="2">
      <t>カクニン</t>
    </rPh>
    <rPh sb="2" eb="4">
      <t>セキニン</t>
    </rPh>
    <rPh sb="4" eb="5">
      <t>シャ</t>
    </rPh>
    <phoneticPr fontId="10"/>
  </si>
  <si>
    <t>玄米</t>
    <rPh sb="0" eb="2">
      <t>ゲンマイ</t>
    </rPh>
    <phoneticPr fontId="10"/>
  </si>
  <si>
    <t>精米</t>
    <rPh sb="0" eb="2">
      <t>セイマイ</t>
    </rPh>
    <phoneticPr fontId="60"/>
  </si>
  <si>
    <t>自家消費米</t>
    <rPh sb="0" eb="2">
      <t>ジカ</t>
    </rPh>
    <rPh sb="2" eb="4">
      <t>ショウヒ</t>
    </rPh>
    <rPh sb="4" eb="5">
      <t>マイ</t>
    </rPh>
    <phoneticPr fontId="10"/>
  </si>
  <si>
    <t>(2,100)</t>
    <phoneticPr fontId="3"/>
  </si>
  <si>
    <t>○</t>
    <phoneticPr fontId="3"/>
  </si>
  <si>
    <t>[処分場所:　　　　　　　　　処分方法:　　　　　確認者:　　　　　　]</t>
    <rPh sb="1" eb="3">
      <t>ショブン</t>
    </rPh>
    <rPh sb="3" eb="5">
      <t>バショ</t>
    </rPh>
    <rPh sb="15" eb="17">
      <t>ショブン</t>
    </rPh>
    <rPh sb="17" eb="19">
      <t>ホウホウ</t>
    </rPh>
    <rPh sb="25" eb="27">
      <t>カクニン</t>
    </rPh>
    <rPh sb="27" eb="28">
      <t>シャ</t>
    </rPh>
    <phoneticPr fontId="10"/>
  </si>
  <si>
    <t>袋(30kg)</t>
    <rPh sb="0" eb="1">
      <t>フクロ</t>
    </rPh>
    <phoneticPr fontId="22"/>
  </si>
  <si>
    <t>㈱○○米店</t>
    <rPh sb="3" eb="4">
      <t>ベイ</t>
    </rPh>
    <rPh sb="4" eb="5">
      <t>テン</t>
    </rPh>
    <phoneticPr fontId="10"/>
  </si>
  <si>
    <t>(東京都△△区)</t>
    <rPh sb="1" eb="4">
      <t>トウキョウト</t>
    </rPh>
    <rPh sb="6" eb="7">
      <t>ク</t>
    </rPh>
    <phoneticPr fontId="10"/>
  </si>
  <si>
    <r>
      <t xml:space="preserve">ﾋﾞﾆﾙ袋
</t>
    </r>
    <r>
      <rPr>
        <b/>
        <sz val="8"/>
        <rFont val="ＭＳ 明朝"/>
        <family val="1"/>
        <charset val="128"/>
      </rPr>
      <t>(玄米小分け)</t>
    </r>
    <rPh sb="4" eb="5">
      <t>タイ</t>
    </rPh>
    <rPh sb="7" eb="9">
      <t>ゲンマイ</t>
    </rPh>
    <rPh sb="9" eb="11">
      <t>コワ</t>
    </rPh>
    <phoneticPr fontId="10"/>
  </si>
  <si>
    <t>精米販売用　つや姫②</t>
    <rPh sb="0" eb="2">
      <t>セイマイ</t>
    </rPh>
    <rPh sb="2" eb="4">
      <t>ハンバイ</t>
    </rPh>
    <rPh sb="4" eb="5">
      <t>ヨウ</t>
    </rPh>
    <phoneticPr fontId="10"/>
  </si>
  <si>
    <t>10.18</t>
    <phoneticPr fontId="22"/>
  </si>
  <si>
    <t>11. 1</t>
    <phoneticPr fontId="22"/>
  </si>
  <si>
    <t>11.25</t>
    <phoneticPr fontId="22"/>
  </si>
  <si>
    <t xml:space="preserve"> 1.15</t>
    <phoneticPr fontId="22"/>
  </si>
  <si>
    <t xml:space="preserve"> 3. 3</t>
    <phoneticPr fontId="22"/>
  </si>
  <si>
    <t xml:space="preserve"> 2.28</t>
    <phoneticPr fontId="22"/>
  </si>
  <si>
    <t xml:space="preserve"> 2.20</t>
    <phoneticPr fontId="22"/>
  </si>
  <si>
    <t xml:space="preserve"> 2.19</t>
    <phoneticPr fontId="22"/>
  </si>
  <si>
    <t xml:space="preserve"> 2.10</t>
    <phoneticPr fontId="22"/>
  </si>
  <si>
    <t xml:space="preserve"> 1.25</t>
    <phoneticPr fontId="22"/>
  </si>
  <si>
    <t xml:space="preserve"> 1.17</t>
    <phoneticPr fontId="22"/>
  </si>
  <si>
    <t xml:space="preserve"> 1.16</t>
    <phoneticPr fontId="22"/>
  </si>
  <si>
    <t>　 (総括)精米確認者は確認の都度、記名・押印のうえ保管する。</t>
    <phoneticPr fontId="22"/>
  </si>
  <si>
    <t>残シールを返納しますので、確認のうえ処分願います</t>
    <rPh sb="0" eb="1">
      <t>ザン</t>
    </rPh>
    <rPh sb="5" eb="7">
      <t>ヘンノウ</t>
    </rPh>
    <rPh sb="13" eb="15">
      <t>カクニン</t>
    </rPh>
    <rPh sb="18" eb="20">
      <t>ショブン</t>
    </rPh>
    <rPh sb="20" eb="21">
      <t>ネガ</t>
    </rPh>
    <phoneticPr fontId="10"/>
  </si>
  <si>
    <r>
      <t xml:space="preserve">残シール　   枚を  月  </t>
    </r>
    <r>
      <rPr>
        <sz val="11"/>
        <color theme="1"/>
        <rFont val="ＭＳ 明朝"/>
        <family val="1"/>
        <charset val="128"/>
      </rPr>
      <t>日に下記により処分しました</t>
    </r>
    <rPh sb="0" eb="1">
      <t>ザン</t>
    </rPh>
    <rPh sb="8" eb="9">
      <t>マイ</t>
    </rPh>
    <rPh sb="12" eb="13">
      <t>ツキ</t>
    </rPh>
    <rPh sb="15" eb="16">
      <t>ニチ</t>
    </rPh>
    <rPh sb="17" eb="19">
      <t>カキ</t>
    </rPh>
    <rPh sb="22" eb="24">
      <t>ショブン</t>
    </rPh>
    <phoneticPr fontId="10"/>
  </si>
  <si>
    <t>　B007756</t>
    <phoneticPr fontId="10"/>
  </si>
  <si>
    <t>～B007760</t>
    <phoneticPr fontId="10"/>
  </si>
  <si>
    <t>　f010719</t>
    <phoneticPr fontId="10"/>
  </si>
  <si>
    <t>～f012210　</t>
    <phoneticPr fontId="10"/>
  </si>
  <si>
    <t>計</t>
    <rPh sb="0" eb="1">
      <t>ケイ</t>
    </rPh>
    <phoneticPr fontId="3"/>
  </si>
  <si>
    <t>フィプロニル</t>
    <phoneticPr fontId="3"/>
  </si>
  <si>
    <t>チアジニル</t>
    <phoneticPr fontId="3"/>
  </si>
  <si>
    <t>フェントラザミド</t>
    <phoneticPr fontId="3"/>
  </si>
  <si>
    <t>ブロモブチド</t>
    <phoneticPr fontId="3"/>
  </si>
  <si>
    <t>ベンスルフロンメチル</t>
    <phoneticPr fontId="3"/>
  </si>
  <si>
    <t>アゾキシストロビン</t>
    <phoneticPr fontId="3"/>
  </si>
  <si>
    <t>エトフェンプロックス</t>
    <phoneticPr fontId="3"/>
  </si>
  <si>
    <t>フサライド</t>
    <phoneticPr fontId="3"/>
  </si>
  <si>
    <t>ジノテフラン</t>
    <phoneticPr fontId="3"/>
  </si>
  <si>
    <t>殺菌</t>
  </si>
  <si>
    <t>1回</t>
  </si>
  <si>
    <t>殺虫</t>
  </si>
  <si>
    <t>除草</t>
  </si>
  <si>
    <t>認証ｼｰﾙ
使用枚数</t>
    <rPh sb="6" eb="8">
      <t>シヨウ</t>
    </rPh>
    <rPh sb="8" eb="10">
      <t>マイスウ</t>
    </rPh>
    <phoneticPr fontId="22"/>
  </si>
  <si>
    <t>玄米出荷用　ササニシキ①</t>
    <rPh sb="0" eb="2">
      <t>ゲンマイ</t>
    </rPh>
    <rPh sb="2" eb="4">
      <t>シュッカ</t>
    </rPh>
    <rPh sb="4" eb="5">
      <t>ヨウ</t>
    </rPh>
    <phoneticPr fontId="10"/>
  </si>
  <si>
    <t>イプコナゾール</t>
    <phoneticPr fontId="3"/>
  </si>
  <si>
    <t>チアジニル</t>
    <phoneticPr fontId="3"/>
  </si>
  <si>
    <t>クロラントラニリプロール</t>
    <phoneticPr fontId="3"/>
  </si>
  <si>
    <t>ピラクロニル</t>
    <phoneticPr fontId="3"/>
  </si>
  <si>
    <t>プロピリスルフロン</t>
    <phoneticPr fontId="3"/>
  </si>
  <si>
    <t>ダイムロン</t>
    <phoneticPr fontId="3"/>
  </si>
  <si>
    <t>ペノキススラム</t>
    <phoneticPr fontId="3"/>
  </si>
  <si>
    <t>アゾキシストロビン</t>
    <phoneticPr fontId="3"/>
  </si>
  <si>
    <t>エトフェンプロックス</t>
    <phoneticPr fontId="3"/>
  </si>
  <si>
    <t>ジノテフラン</t>
    <phoneticPr fontId="3"/>
  </si>
  <si>
    <t>殺虫</t>
    <phoneticPr fontId="3"/>
  </si>
  <si>
    <t>除草</t>
    <phoneticPr fontId="3"/>
  </si>
  <si>
    <r>
      <rPr>
        <b/>
        <sz val="8"/>
        <rFont val="ＭＳ 明朝"/>
        <family val="1"/>
        <charset val="128"/>
      </rPr>
      <t>※集計一覧表の作成を要する条件</t>
    </r>
    <r>
      <rPr>
        <sz val="8"/>
        <rFont val="ＭＳ 明朝"/>
        <family val="1"/>
        <charset val="128"/>
      </rPr>
      <t>：①支所等の単位で複数の現場確認責任者を配置する場合、②複数市町村に生産者が存在する場合、③単一地域であるが同一作物について複数の生産計画を</t>
    </r>
    <rPh sb="1" eb="3">
      <t>シュウケイ</t>
    </rPh>
    <rPh sb="3" eb="5">
      <t>イチラン</t>
    </rPh>
    <rPh sb="5" eb="6">
      <t>ヒョウ</t>
    </rPh>
    <rPh sb="7" eb="9">
      <t>サクセイ</t>
    </rPh>
    <rPh sb="10" eb="11">
      <t>ヨウ</t>
    </rPh>
    <rPh sb="13" eb="15">
      <t>ジョウケン</t>
    </rPh>
    <rPh sb="51" eb="52">
      <t>モノ</t>
    </rPh>
    <rPh sb="61" eb="62">
      <t>タン</t>
    </rPh>
    <rPh sb="62" eb="63">
      <t>イチ</t>
    </rPh>
    <rPh sb="63" eb="65">
      <t>チイキ</t>
    </rPh>
    <rPh sb="69" eb="71">
      <t>ドウイツ</t>
    </rPh>
    <rPh sb="71" eb="73">
      <t>サクモツ</t>
    </rPh>
    <rPh sb="77" eb="79">
      <t>フクスウ</t>
    </rPh>
    <rPh sb="80" eb="82">
      <t>セイサン</t>
    </rPh>
    <rPh sb="82" eb="84">
      <t>ケイカク</t>
    </rPh>
    <phoneticPr fontId="10"/>
  </si>
  <si>
    <t>　策定している場合等、④別紙1｢生産者名等｣の集計点検及び現地確認作業が容易でないと判断される場合とする。</t>
    <rPh sb="1" eb="3">
      <t>サクテイ</t>
    </rPh>
    <rPh sb="7" eb="9">
      <t>バアイ</t>
    </rPh>
    <rPh sb="9" eb="10">
      <t>トウ</t>
    </rPh>
    <rPh sb="12" eb="14">
      <t>ベッシ</t>
    </rPh>
    <rPh sb="16" eb="19">
      <t>セイサンシャ</t>
    </rPh>
    <rPh sb="19" eb="20">
      <t>メイ</t>
    </rPh>
    <rPh sb="20" eb="21">
      <t>トウ</t>
    </rPh>
    <rPh sb="23" eb="25">
      <t>シュウケイ</t>
    </rPh>
    <rPh sb="25" eb="27">
      <t>テンケン</t>
    </rPh>
    <rPh sb="27" eb="28">
      <t>オヨ</t>
    </rPh>
    <rPh sb="29" eb="31">
      <t>ゲンチ</t>
    </rPh>
    <rPh sb="31" eb="33">
      <t>カクニン</t>
    </rPh>
    <rPh sb="33" eb="35">
      <t>サギョウ</t>
    </rPh>
    <rPh sb="36" eb="38">
      <t>ヨウイ</t>
    </rPh>
    <rPh sb="42" eb="44">
      <t>ハンダン</t>
    </rPh>
    <rPh sb="47" eb="49">
      <t>バアイ</t>
    </rPh>
    <phoneticPr fontId="10"/>
  </si>
  <si>
    <r>
      <t>※</t>
    </r>
    <r>
      <rPr>
        <b/>
        <u/>
        <sz val="8"/>
        <rFont val="ＭＳ 明朝"/>
        <family val="1"/>
        <charset val="128"/>
      </rPr>
      <t>集計の第１キーは「生産者の所在市町村」</t>
    </r>
    <r>
      <rPr>
        <b/>
        <sz val="8"/>
        <rFont val="ＭＳ 明朝"/>
        <family val="1"/>
        <charset val="128"/>
      </rPr>
      <t>とする。</t>
    </r>
    <rPh sb="1" eb="3">
      <t>シュウケイ</t>
    </rPh>
    <rPh sb="4" eb="5">
      <t>ダイ</t>
    </rPh>
    <rPh sb="10" eb="13">
      <t>セイサンシャ</t>
    </rPh>
    <rPh sb="14" eb="16">
      <t>ショザイ</t>
    </rPh>
    <rPh sb="16" eb="19">
      <t>シチョウソン</t>
    </rPh>
    <phoneticPr fontId="10"/>
  </si>
  <si>
    <r>
      <t>出荷実績確認欄　</t>
    </r>
    <r>
      <rPr>
        <sz val="10"/>
        <color indexed="8"/>
        <rFont val="ＭＳ 明朝"/>
        <family val="1"/>
        <charset val="128"/>
      </rPr>
      <t>※4</t>
    </r>
    <rPh sb="0" eb="2">
      <t>シュッカ</t>
    </rPh>
    <rPh sb="2" eb="4">
      <t>ジッセキ</t>
    </rPh>
    <rPh sb="4" eb="6">
      <t>カクニン</t>
    </rPh>
    <rPh sb="6" eb="7">
      <t>ラン</t>
    </rPh>
    <phoneticPr fontId="10"/>
  </si>
  <si>
    <r>
      <t>販売実績確認欄　　</t>
    </r>
    <r>
      <rPr>
        <sz val="8"/>
        <rFont val="明朝"/>
        <family val="3"/>
        <charset val="128"/>
      </rPr>
      <t>※3</t>
    </r>
    <rPh sb="0" eb="2">
      <t>ハンバイ</t>
    </rPh>
    <rPh sb="2" eb="4">
      <t>ジッセキ</t>
    </rPh>
    <rPh sb="4" eb="6">
      <t>カクニン</t>
    </rPh>
    <rPh sb="6" eb="7">
      <t>ラン</t>
    </rPh>
    <phoneticPr fontId="22"/>
  </si>
  <si>
    <r>
      <t xml:space="preserve">玄米生産量(形態別集荷量) </t>
    </r>
    <r>
      <rPr>
        <sz val="8"/>
        <rFont val="ＭＳ 明朝"/>
        <family val="1"/>
        <charset val="128"/>
      </rPr>
      <t>※2</t>
    </r>
    <rPh sb="0" eb="2">
      <t>ゲンマイ</t>
    </rPh>
    <rPh sb="2" eb="4">
      <t>セイサン</t>
    </rPh>
    <rPh sb="4" eb="5">
      <t>リョウ</t>
    </rPh>
    <rPh sb="6" eb="8">
      <t>ケイタイ</t>
    </rPh>
    <rPh sb="8" eb="9">
      <t>ベツ</t>
    </rPh>
    <rPh sb="9" eb="11">
      <t>シュウカ</t>
    </rPh>
    <rPh sb="11" eb="12">
      <t>リョウ</t>
    </rPh>
    <phoneticPr fontId="10"/>
  </si>
  <si>
    <r>
      <t xml:space="preserve">形態別出荷販売数 </t>
    </r>
    <r>
      <rPr>
        <sz val="8"/>
        <rFont val="ＭＳ 明朝"/>
        <family val="1"/>
        <charset val="128"/>
      </rPr>
      <t>※3</t>
    </r>
    <r>
      <rPr>
        <sz val="10"/>
        <rFont val="ＭＳ 明朝"/>
        <family val="1"/>
        <charset val="128"/>
      </rPr>
      <t xml:space="preserve"> </t>
    </r>
    <rPh sb="5" eb="6">
      <t>ハン</t>
    </rPh>
    <rPh sb="6" eb="7">
      <t>バイ</t>
    </rPh>
    <rPh sb="7" eb="8">
      <t>スウ</t>
    </rPh>
    <phoneticPr fontId="22"/>
  </si>
  <si>
    <r>
      <t>(品種)</t>
    </r>
    <r>
      <rPr>
        <sz val="8"/>
        <rFont val="ＭＳ 明朝"/>
        <family val="1"/>
        <charset val="128"/>
      </rPr>
      <t>※1</t>
    </r>
    <rPh sb="1" eb="3">
      <t>ヒンシュ</t>
    </rPh>
    <phoneticPr fontId="22"/>
  </si>
  <si>
    <t>　○別紙１　生産者名等</t>
    <rPh sb="2" eb="4">
      <t>ベッシ</t>
    </rPh>
    <rPh sb="6" eb="9">
      <t>セイサンシャ</t>
    </rPh>
    <rPh sb="9" eb="10">
      <t>メイ</t>
    </rPh>
    <rPh sb="10" eb="11">
      <t>トウ</t>
    </rPh>
    <phoneticPr fontId="10"/>
  </si>
  <si>
    <t>出荷販売量(kg) ※4</t>
    <rPh sb="2" eb="3">
      <t>ハン</t>
    </rPh>
    <rPh sb="3" eb="4">
      <t>バイ</t>
    </rPh>
    <rPh sb="4" eb="5">
      <t>リョウ</t>
    </rPh>
    <phoneticPr fontId="10"/>
  </si>
  <si>
    <r>
      <rPr>
        <sz val="8"/>
        <rFont val="ＭＳ 明朝"/>
        <family val="1"/>
        <charset val="128"/>
      </rPr>
      <t xml:space="preserve">※5
</t>
    </r>
    <r>
      <rPr>
        <sz val="10"/>
        <rFont val="ＭＳ 明朝"/>
        <family val="1"/>
        <charset val="128"/>
      </rPr>
      <t xml:space="preserve">出荷販売先
</t>
    </r>
    <r>
      <rPr>
        <sz val="8"/>
        <rFont val="ＭＳ 明朝"/>
        <family val="1"/>
        <charset val="128"/>
      </rPr>
      <t>(販売店等所在地)</t>
    </r>
    <rPh sb="5" eb="7">
      <t>ハンバイ</t>
    </rPh>
    <rPh sb="10" eb="13">
      <t>ハンバイテン</t>
    </rPh>
    <rPh sb="13" eb="14">
      <t>トウ</t>
    </rPh>
    <rPh sb="14" eb="17">
      <t>ショザイチ</t>
    </rPh>
    <phoneticPr fontId="10"/>
  </si>
  <si>
    <t>※ 形態別出荷数、出荷量計欄について変更前後を対比すること｡</t>
    <rPh sb="2" eb="5">
      <t>ケイタイベツ</t>
    </rPh>
    <rPh sb="5" eb="7">
      <t>シュッカ</t>
    </rPh>
    <rPh sb="7" eb="8">
      <t>スウ</t>
    </rPh>
    <rPh sb="9" eb="11">
      <t>シュッカ</t>
    </rPh>
    <rPh sb="11" eb="12">
      <t>リョウ</t>
    </rPh>
    <rPh sb="12" eb="13">
      <t>ケイ</t>
    </rPh>
    <rPh sb="13" eb="14">
      <t>ラン</t>
    </rPh>
    <rPh sb="18" eb="20">
      <t>ヘンコウ</t>
    </rPh>
    <rPh sb="20" eb="22">
      <t>ゼンゴ</t>
    </rPh>
    <rPh sb="23" eb="25">
      <t>タイヒ</t>
    </rPh>
    <phoneticPr fontId="3"/>
  </si>
  <si>
    <t>023-456-9998</t>
    <phoneticPr fontId="10"/>
  </si>
  <si>
    <t>× × × ×</t>
    <phoneticPr fontId="3"/>
  </si>
  <si>
    <t>○○南部農業協同組合 営農部 生産指導課</t>
    <rPh sb="2" eb="4">
      <t>ナンブ</t>
    </rPh>
    <rPh sb="4" eb="10">
      <t>ノ</t>
    </rPh>
    <rPh sb="11" eb="13">
      <t>エイノウ</t>
    </rPh>
    <rPh sb="13" eb="14">
      <t>ブ</t>
    </rPh>
    <rPh sb="15" eb="17">
      <t>セイサン</t>
    </rPh>
    <rPh sb="17" eb="19">
      <t>シドウ</t>
    </rPh>
    <rPh sb="19" eb="20">
      <t>カ</t>
    </rPh>
    <phoneticPr fontId="10"/>
  </si>
  <si>
    <t>○○南部農業協同組合 営農部 生産管理課</t>
    <rPh sb="2" eb="4">
      <t>ナンブ</t>
    </rPh>
    <rPh sb="4" eb="10">
      <t>ノ</t>
    </rPh>
    <rPh sb="11" eb="13">
      <t>エイノウ</t>
    </rPh>
    <rPh sb="13" eb="14">
      <t>ブ</t>
    </rPh>
    <rPh sb="15" eb="17">
      <t>セイサン</t>
    </rPh>
    <rPh sb="17" eb="19">
      <t>カンリ</t>
    </rPh>
    <rPh sb="19" eb="20">
      <t>カ</t>
    </rPh>
    <phoneticPr fontId="10"/>
  </si>
  <si>
    <t>10.10</t>
    <phoneticPr fontId="22"/>
  </si>
  <si>
    <t>ガイドライン表示（実績）</t>
    <rPh sb="9" eb="11">
      <t>ジッセキ</t>
    </rPh>
    <phoneticPr fontId="10"/>
  </si>
  <si>
    <r>
      <t>現地等確認欄　</t>
    </r>
    <r>
      <rPr>
        <sz val="6"/>
        <rFont val="ＭＳ 明朝"/>
        <family val="1"/>
        <charset val="128"/>
      </rPr>
      <t>※3</t>
    </r>
    <rPh sb="0" eb="2">
      <t>ゲンチ</t>
    </rPh>
    <rPh sb="2" eb="3">
      <t>トウ</t>
    </rPh>
    <rPh sb="3" eb="5">
      <t>カクニン</t>
    </rPh>
    <rPh sb="5" eb="6">
      <t>ラン</t>
    </rPh>
    <phoneticPr fontId="10"/>
  </si>
  <si>
    <t>氏名:</t>
    <phoneticPr fontId="10"/>
  </si>
  <si>
    <t>TEL:</t>
    <phoneticPr fontId="10"/>
  </si>
  <si>
    <t>JA○○ ◎◎営農センター 精米所</t>
    <rPh sb="14" eb="16">
      <t>セイマイ</t>
    </rPh>
    <rPh sb="16" eb="17">
      <t>ショ</t>
    </rPh>
    <phoneticPr fontId="3"/>
  </si>
  <si>
    <t>自己生産</t>
    <rPh sb="0" eb="2">
      <t>ジコ</t>
    </rPh>
    <rPh sb="2" eb="4">
      <t>セイサン</t>
    </rPh>
    <phoneticPr fontId="22"/>
  </si>
  <si>
    <t>残シールは、適正に管理し次年に使用します</t>
    <rPh sb="0" eb="1">
      <t>ザン</t>
    </rPh>
    <rPh sb="6" eb="8">
      <t>テキセイ</t>
    </rPh>
    <rPh sb="9" eb="11">
      <t>カンリ</t>
    </rPh>
    <rPh sb="12" eb="13">
      <t>ジ</t>
    </rPh>
    <rPh sb="13" eb="14">
      <t>ネン</t>
    </rPh>
    <rPh sb="15" eb="17">
      <t>シヨウ</t>
    </rPh>
    <phoneticPr fontId="10"/>
  </si>
  <si>
    <r>
      <t>４ 関係書類</t>
    </r>
    <r>
      <rPr>
        <sz val="9"/>
        <color theme="1"/>
        <rFont val="ＭＳ 明朝"/>
        <family val="1"/>
        <charset val="128"/>
      </rPr>
      <t>(添付した資料の先頭に○を付す)</t>
    </r>
    <rPh sb="2" eb="4">
      <t>カンケイ</t>
    </rPh>
    <rPh sb="4" eb="6">
      <t>ショルイ</t>
    </rPh>
    <rPh sb="7" eb="9">
      <t>テンプ</t>
    </rPh>
    <rPh sb="11" eb="13">
      <t>シリョウ</t>
    </rPh>
    <rPh sb="14" eb="16">
      <t>セントウ</t>
    </rPh>
    <rPh sb="19" eb="20">
      <t>フ</t>
    </rPh>
    <phoneticPr fontId="10"/>
  </si>
  <si>
    <t>　この作成例は精米販売が継続中の
｢生産精米認証｣の例であり、｢生産｣
で認証を受けた場合は､出荷終了後
１ヶ月以内に提出しなければならな
い（認証業務規程第11条）</t>
  </si>
  <si>
    <r>
      <t>　　　 　　　　　形 態 別 出 荷 数　</t>
    </r>
    <r>
      <rPr>
        <sz val="8"/>
        <rFont val="ＭＳ 明朝"/>
        <family val="1"/>
        <charset val="128"/>
      </rPr>
      <t>（上段:包装単位の重量、下段:出荷袋等の数）</t>
    </r>
    <r>
      <rPr>
        <sz val="10"/>
        <rFont val="ＭＳ 明朝"/>
        <family val="1"/>
        <charset val="128"/>
      </rPr>
      <t xml:space="preserve"> </t>
    </r>
    <rPh sb="19" eb="20">
      <t>スウ</t>
    </rPh>
    <rPh sb="22" eb="24">
      <t>ジョウダン</t>
    </rPh>
    <rPh sb="25" eb="27">
      <t>ホウソウ</t>
    </rPh>
    <rPh sb="27" eb="29">
      <t>タンイ</t>
    </rPh>
    <rPh sb="30" eb="32">
      <t>ジュウリョウ</t>
    </rPh>
    <rPh sb="33" eb="35">
      <t>ゲダン</t>
    </rPh>
    <rPh sb="36" eb="38">
      <t>シュッカ</t>
    </rPh>
    <rPh sb="38" eb="39">
      <t>フクロ</t>
    </rPh>
    <rPh sb="39" eb="40">
      <t>トウ</t>
    </rPh>
    <rPh sb="41" eb="42">
      <t>カズ</t>
    </rPh>
    <phoneticPr fontId="22"/>
  </si>
  <si>
    <t>※1 普通作物・果樹は品種毎、野菜は作型毎に作成すること。</t>
    <rPh sb="13" eb="14">
      <t>ゴト</t>
    </rPh>
    <rPh sb="20" eb="21">
      <t>ゴト</t>
    </rPh>
    <phoneticPr fontId="10"/>
  </si>
  <si>
    <t xml:space="preserve"> 3.23</t>
    <phoneticPr fontId="22"/>
  </si>
  <si>
    <t>※３の(4)残シールがある場合、左欄に｢○｣を付して取扱い内容を明示する。</t>
    <rPh sb="6" eb="7">
      <t>ザン</t>
    </rPh>
    <rPh sb="13" eb="15">
      <t>バアイ</t>
    </rPh>
    <rPh sb="16" eb="17">
      <t>サ</t>
    </rPh>
    <rPh sb="17" eb="18">
      <t>ラン</t>
    </rPh>
    <rPh sb="23" eb="24">
      <t>フ</t>
    </rPh>
    <rPh sb="26" eb="28">
      <t>トリアツカ</t>
    </rPh>
    <rPh sb="29" eb="31">
      <t>ナイヨウ</t>
    </rPh>
    <rPh sb="32" eb="34">
      <t>メイジ</t>
    </rPh>
    <phoneticPr fontId="10"/>
  </si>
  <si>
    <t>名称,使用方法及び使用目的</t>
    <phoneticPr fontId="10"/>
  </si>
  <si>
    <t>１ 認証番号</t>
    <rPh sb="2" eb="4">
      <t>ニンショウ</t>
    </rPh>
    <rPh sb="4" eb="6">
      <t>バンゴウ</t>
    </rPh>
    <phoneticPr fontId="10"/>
  </si>
  <si>
    <t>※実戸数は栽培面積の最も大きい作物でカウントする。なお、分類集計に時間を要する場合等は計欄に一括記入しても差し支えない。</t>
    <rPh sb="1" eb="2">
      <t>ジツ</t>
    </rPh>
    <rPh sb="2" eb="4">
      <t>コスウ</t>
    </rPh>
    <rPh sb="5" eb="7">
      <t>サイバイ</t>
    </rPh>
    <rPh sb="7" eb="9">
      <t>メンセキ</t>
    </rPh>
    <rPh sb="10" eb="11">
      <t>モット</t>
    </rPh>
    <rPh sb="12" eb="13">
      <t>オオ</t>
    </rPh>
    <rPh sb="15" eb="17">
      <t>サクモツ</t>
    </rPh>
    <rPh sb="28" eb="30">
      <t>ブンルイ</t>
    </rPh>
    <rPh sb="30" eb="32">
      <t>シュウケイ</t>
    </rPh>
    <rPh sb="33" eb="35">
      <t>ジカン</t>
    </rPh>
    <rPh sb="36" eb="37">
      <t>ヨウ</t>
    </rPh>
    <rPh sb="39" eb="41">
      <t>バアイ</t>
    </rPh>
    <rPh sb="41" eb="42">
      <t>トウ</t>
    </rPh>
    <rPh sb="43" eb="44">
      <t>ケイ</t>
    </rPh>
    <rPh sb="44" eb="45">
      <t>ラン</t>
    </rPh>
    <rPh sb="46" eb="48">
      <t>イッカツ</t>
    </rPh>
    <rPh sb="48" eb="50">
      <t>キニュウ</t>
    </rPh>
    <rPh sb="53" eb="54">
      <t>サ</t>
    </rPh>
    <rPh sb="55" eb="56">
      <t>ツカ</t>
    </rPh>
    <phoneticPr fontId="10"/>
  </si>
  <si>
    <t>※ 面積の変更については｢変更届｣で処理する。</t>
    <rPh sb="2" eb="4">
      <t>メンセキ</t>
    </rPh>
    <rPh sb="5" eb="7">
      <t>ヘンコウ</t>
    </rPh>
    <rPh sb="13" eb="15">
      <t>ヘンコウ</t>
    </rPh>
    <rPh sb="15" eb="16">
      <t>トドケ</t>
    </rPh>
    <rPh sb="18" eb="20">
      <t>ショリ</t>
    </rPh>
    <phoneticPr fontId="10"/>
  </si>
  <si>
    <t>別紙 ２　</t>
    <phoneticPr fontId="3"/>
  </si>
  <si>
    <t>　 それが明らかに分る資料を添付する。</t>
    <rPh sb="5" eb="6">
      <t>アキ</t>
    </rPh>
    <rPh sb="9" eb="10">
      <t>ワカ</t>
    </rPh>
    <rPh sb="11" eb="13">
      <t>シリョウ</t>
    </rPh>
    <rPh sb="14" eb="16">
      <t>テンプ</t>
    </rPh>
    <phoneticPr fontId="10"/>
  </si>
  <si>
    <t>※ 実績報告は変更の有無にかかわらず全ての｢生産実績｣を添付する。</t>
    <rPh sb="2" eb="4">
      <t>ジッセキ</t>
    </rPh>
    <rPh sb="4" eb="6">
      <t>ホウコク</t>
    </rPh>
    <rPh sb="7" eb="9">
      <t>ヘンコウ</t>
    </rPh>
    <rPh sb="10" eb="12">
      <t>ウム</t>
    </rPh>
    <rPh sb="18" eb="19">
      <t>スベ</t>
    </rPh>
    <rPh sb="22" eb="24">
      <t>セイサン</t>
    </rPh>
    <rPh sb="24" eb="26">
      <t>ジッセキ</t>
    </rPh>
    <rPh sb="28" eb="30">
      <t>テンプ</t>
    </rPh>
    <phoneticPr fontId="10"/>
  </si>
  <si>
    <t>　　③ 行を申請・実績別行とし、作物･作型･品種欄の余白に【申請】・【実績】の区分を付記する。</t>
    <rPh sb="4" eb="5">
      <t>ギョウ</t>
    </rPh>
    <rPh sb="6" eb="8">
      <t>シンセイ</t>
    </rPh>
    <rPh sb="9" eb="11">
      <t>ジッセキ</t>
    </rPh>
    <rPh sb="11" eb="12">
      <t>ベツ</t>
    </rPh>
    <rPh sb="12" eb="13">
      <t>ギョウ</t>
    </rPh>
    <rPh sb="16" eb="18">
      <t>サクモツ</t>
    </rPh>
    <rPh sb="19" eb="20">
      <t>サク</t>
    </rPh>
    <rPh sb="20" eb="21">
      <t>カタ</t>
    </rPh>
    <rPh sb="22" eb="24">
      <t>ヒンシュ</t>
    </rPh>
    <rPh sb="24" eb="25">
      <t>ラン</t>
    </rPh>
    <rPh sb="26" eb="28">
      <t>ヨハク</t>
    </rPh>
    <rPh sb="30" eb="32">
      <t>シンセイ</t>
    </rPh>
    <rPh sb="35" eb="37">
      <t>ジッセキ</t>
    </rPh>
    <rPh sb="39" eb="41">
      <t>クブン</t>
    </rPh>
    <rPh sb="42" eb="44">
      <t>フキ</t>
    </rPh>
    <phoneticPr fontId="10"/>
  </si>
  <si>
    <t>　 また、認証シールを貼付しないで販売した場合も同様とする。</t>
    <rPh sb="5" eb="7">
      <t>ニンショウ</t>
    </rPh>
    <rPh sb="11" eb="13">
      <t>チョウフ</t>
    </rPh>
    <rPh sb="17" eb="19">
      <t>ハンバイ</t>
    </rPh>
    <rPh sb="21" eb="23">
      <t>バアイ</t>
    </rPh>
    <rPh sb="24" eb="26">
      <t>ドウヨウ</t>
    </rPh>
    <phoneticPr fontId="10"/>
  </si>
  <si>
    <t>※実績報告書に添付するガイドライン表示は次のいずれかとする。</t>
    <rPh sb="1" eb="3">
      <t>ジッセキ</t>
    </rPh>
    <rPh sb="3" eb="6">
      <t>ホウコクショ</t>
    </rPh>
    <rPh sb="7" eb="9">
      <t>テンプ</t>
    </rPh>
    <rPh sb="20" eb="21">
      <t>ツギ</t>
    </rPh>
    <phoneticPr fontId="10"/>
  </si>
  <si>
    <t>　なお、店頭表示等については状況写真及び表示内容の拡大写真(又は、表示現物)を添付する。</t>
    <rPh sb="4" eb="6">
      <t>テントウ</t>
    </rPh>
    <rPh sb="6" eb="8">
      <t>ヒョウジ</t>
    </rPh>
    <rPh sb="8" eb="9">
      <t>トウ</t>
    </rPh>
    <rPh sb="14" eb="16">
      <t>ジョウキョウ</t>
    </rPh>
    <rPh sb="16" eb="18">
      <t>シャシン</t>
    </rPh>
    <rPh sb="18" eb="19">
      <t>オヨ</t>
    </rPh>
    <rPh sb="20" eb="22">
      <t>ヒョウジ</t>
    </rPh>
    <rPh sb="22" eb="24">
      <t>ナイヨウ</t>
    </rPh>
    <rPh sb="25" eb="27">
      <t>カクダイ</t>
    </rPh>
    <rPh sb="27" eb="29">
      <t>シャシン</t>
    </rPh>
    <rPh sb="30" eb="31">
      <t>マタ</t>
    </rPh>
    <rPh sb="33" eb="35">
      <t>ヒョウジ</t>
    </rPh>
    <rPh sb="35" eb="37">
      <t>ゲンブツ</t>
    </rPh>
    <rPh sb="39" eb="41">
      <t>テンプ</t>
    </rPh>
    <phoneticPr fontId="10"/>
  </si>
  <si>
    <t>付表 ３</t>
    <rPh sb="0" eb="2">
      <t>フヒョウ</t>
    </rPh>
    <phoneticPr fontId="22"/>
  </si>
  <si>
    <t>※ 本表はとう精確認の都度作成し、一括記載される性格のものではない。</t>
    <phoneticPr fontId="3"/>
  </si>
  <si>
    <t>※ この作成例は玄米・精米を一括記載しているが、別葉で作成しても差し支えない。</t>
    <rPh sb="4" eb="6">
      <t>サクセイ</t>
    </rPh>
    <rPh sb="6" eb="7">
      <t>レイ</t>
    </rPh>
    <rPh sb="8" eb="10">
      <t>ゲンマイ</t>
    </rPh>
    <rPh sb="11" eb="13">
      <t>セイマイ</t>
    </rPh>
    <rPh sb="14" eb="16">
      <t>イッカツ</t>
    </rPh>
    <rPh sb="16" eb="18">
      <t>キサイ</t>
    </rPh>
    <rPh sb="24" eb="25">
      <t>ベツ</t>
    </rPh>
    <rPh sb="25" eb="26">
      <t>ヨウ</t>
    </rPh>
    <rPh sb="27" eb="29">
      <t>サクセイ</t>
    </rPh>
    <rPh sb="32" eb="33">
      <t>サ</t>
    </rPh>
    <rPh sb="34" eb="35">
      <t>ツカ</t>
    </rPh>
    <phoneticPr fontId="22"/>
  </si>
  <si>
    <t>　　　理事長　　若　松　正　俊　 殿</t>
    <rPh sb="8" eb="9">
      <t>ワカ</t>
    </rPh>
    <rPh sb="10" eb="11">
      <t>マツ</t>
    </rPh>
    <rPh sb="12" eb="13">
      <t>セイ</t>
    </rPh>
    <rPh sb="14" eb="15">
      <t>シュン</t>
    </rPh>
    <phoneticPr fontId="3"/>
  </si>
  <si>
    <t>※2 作業状況欄には、施肥、防除以外の主な作業を記入すること。</t>
    <rPh sb="7" eb="8">
      <t>ラン</t>
    </rPh>
    <rPh sb="25" eb="26">
      <t>ニュウ</t>
    </rPh>
    <phoneticPr fontId="10"/>
  </si>
  <si>
    <t>※玄米と精米の合計量を記入する。</t>
    <rPh sb="1" eb="3">
      <t>ゲンマイ</t>
    </rPh>
    <rPh sb="4" eb="6">
      <t>セイマイ</t>
    </rPh>
    <rPh sb="7" eb="9">
      <t>ゴウケイ</t>
    </rPh>
    <rPh sb="9" eb="10">
      <t>リョウ</t>
    </rPh>
    <rPh sb="11" eb="13">
      <t>キニュウ</t>
    </rPh>
    <phoneticPr fontId="3"/>
  </si>
  <si>
    <t>kg</t>
    <phoneticPr fontId="3"/>
  </si>
  <si>
    <t>　 計欄、認証シール使用枚数欄は変更後のみの記入で差し支えない｡</t>
    <rPh sb="2" eb="3">
      <t>ケイ</t>
    </rPh>
    <rPh sb="3" eb="4">
      <t>ラン</t>
    </rPh>
    <rPh sb="5" eb="7">
      <t>ニンショウ</t>
    </rPh>
    <rPh sb="10" eb="12">
      <t>シヨウ</t>
    </rPh>
    <rPh sb="12" eb="14">
      <t>マイスウ</t>
    </rPh>
    <rPh sb="14" eb="15">
      <t>ラン</t>
    </rPh>
    <rPh sb="16" eb="18">
      <t>ヘンコウ</t>
    </rPh>
    <rPh sb="18" eb="19">
      <t>ゴ</t>
    </rPh>
    <rPh sb="22" eb="24">
      <t>キニュウ</t>
    </rPh>
    <rPh sb="25" eb="26">
      <t>サ</t>
    </rPh>
    <rPh sb="27" eb="28">
      <t>ツカ</t>
    </rPh>
    <phoneticPr fontId="3"/>
  </si>
  <si>
    <t>※確定(最終)の場合は｢○｣、中間の場合は｢報告基準日｣をそれぞれの右欄に記入する。</t>
    <rPh sb="1" eb="3">
      <t>カクテイ</t>
    </rPh>
    <rPh sb="4" eb="6">
      <t>サイシュウ</t>
    </rPh>
    <rPh sb="8" eb="10">
      <t>バアイ</t>
    </rPh>
    <rPh sb="15" eb="17">
      <t>チュウカン</t>
    </rPh>
    <rPh sb="18" eb="20">
      <t>バアイ</t>
    </rPh>
    <rPh sb="22" eb="24">
      <t>ホウコク</t>
    </rPh>
    <rPh sb="24" eb="26">
      <t>キジュン</t>
    </rPh>
    <rPh sb="26" eb="27">
      <t>ニチ</t>
    </rPh>
    <rPh sb="34" eb="35">
      <t>ウ</t>
    </rPh>
    <rPh sb="35" eb="36">
      <t>ラン</t>
    </rPh>
    <rPh sb="37" eb="39">
      <t>キニュウ</t>
    </rPh>
    <phoneticPr fontId="10"/>
  </si>
  <si>
    <t>認証登録内容と実績内容を対比し変更箇所を明らかにすること。</t>
    <rPh sb="0" eb="2">
      <t>ニンショウ</t>
    </rPh>
    <rPh sb="2" eb="4">
      <t>トウロク</t>
    </rPh>
    <rPh sb="4" eb="6">
      <t>ナイヨウ</t>
    </rPh>
    <rPh sb="7" eb="9">
      <t>ジッセキ</t>
    </rPh>
    <rPh sb="9" eb="11">
      <t>ナイヨウ</t>
    </rPh>
    <rPh sb="12" eb="14">
      <t>タイヒ</t>
    </rPh>
    <rPh sb="15" eb="17">
      <t>ヘンコウ</t>
    </rPh>
    <rPh sb="17" eb="19">
      <t>カショ</t>
    </rPh>
    <rPh sb="20" eb="21">
      <t>アキ</t>
    </rPh>
    <phoneticPr fontId="10"/>
  </si>
  <si>
    <t>　 よって、実績報告書における本表は認証シール欄のみ実績報告枚数を記入する。</t>
    <rPh sb="6" eb="8">
      <t>ジッセキ</t>
    </rPh>
    <rPh sb="8" eb="11">
      <t>ホウコクショ</t>
    </rPh>
    <rPh sb="15" eb="16">
      <t>ホン</t>
    </rPh>
    <rPh sb="16" eb="17">
      <t>ヒョウ</t>
    </rPh>
    <rPh sb="18" eb="20">
      <t>ニンショウ</t>
    </rPh>
    <rPh sb="23" eb="24">
      <t>ラン</t>
    </rPh>
    <rPh sb="26" eb="28">
      <t>ジッセキ</t>
    </rPh>
    <rPh sb="28" eb="30">
      <t>ホウコク</t>
    </rPh>
    <rPh sb="30" eb="32">
      <t>マイスウ</t>
    </rPh>
    <rPh sb="33" eb="35">
      <t>キニュウ</t>
    </rPh>
    <phoneticPr fontId="10"/>
  </si>
  <si>
    <t>小</t>
    <rPh sb="0" eb="1">
      <t>ショウ</t>
    </rPh>
    <phoneticPr fontId="3"/>
  </si>
  <si>
    <t>　</t>
    <phoneticPr fontId="3"/>
  </si>
  <si>
    <t>枚</t>
    <rPh sb="0" eb="1">
      <t>マイ</t>
    </rPh>
    <phoneticPr fontId="3"/>
  </si>
  <si>
    <t>※ 同一品種で複数の生産実績がある場合は、
　 ガイドライン表示との関係を記入する。</t>
    <rPh sb="2" eb="4">
      <t>ドウイツ</t>
    </rPh>
    <rPh sb="4" eb="6">
      <t>ヒンシュ</t>
    </rPh>
    <rPh sb="7" eb="9">
      <t>フクスウ</t>
    </rPh>
    <rPh sb="10" eb="12">
      <t>セイサン</t>
    </rPh>
    <rPh sb="12" eb="14">
      <t>ジッセキ</t>
    </rPh>
    <rPh sb="17" eb="19">
      <t>バアイ</t>
    </rPh>
    <rPh sb="34" eb="36">
      <t>カンケイ</t>
    </rPh>
    <rPh sb="37" eb="39">
      <t>キニュウ</t>
    </rPh>
    <phoneticPr fontId="10"/>
  </si>
  <si>
    <t>　(0-20-0)</t>
    <phoneticPr fontId="10"/>
  </si>
  <si>
    <t>10a当たり使用量</t>
    <phoneticPr fontId="3"/>
  </si>
  <si>
    <t>※作業状況欄、防除資材使用時
　期欄について実績月日を( )
　で記入する。</t>
    <rPh sb="1" eb="3">
      <t>サギョウ</t>
    </rPh>
    <rPh sb="3" eb="5">
      <t>ジョウキョウ</t>
    </rPh>
    <rPh sb="5" eb="6">
      <t>ラン</t>
    </rPh>
    <rPh sb="7" eb="9">
      <t>ボウジョ</t>
    </rPh>
    <rPh sb="9" eb="11">
      <t>シザイ</t>
    </rPh>
    <rPh sb="11" eb="13">
      <t>シヨウ</t>
    </rPh>
    <rPh sb="13" eb="14">
      <t>ジ</t>
    </rPh>
    <rPh sb="33" eb="35">
      <t>キニュウ</t>
    </rPh>
    <phoneticPr fontId="10"/>
  </si>
  <si>
    <t>※ 申請数値(変更届や認証シール追加交付依頼を行った場合は、その数値)と実績数値は次の方法により対比できるように記入する。</t>
    <rPh sb="2" eb="4">
      <t>シンセイ</t>
    </rPh>
    <rPh sb="4" eb="6">
      <t>スウチ</t>
    </rPh>
    <rPh sb="7" eb="9">
      <t>ヘンコウ</t>
    </rPh>
    <rPh sb="9" eb="10">
      <t>トドケ</t>
    </rPh>
    <rPh sb="11" eb="13">
      <t>ニンショウ</t>
    </rPh>
    <rPh sb="16" eb="18">
      <t>ツイカ</t>
    </rPh>
    <rPh sb="18" eb="20">
      <t>コウフ</t>
    </rPh>
    <rPh sb="20" eb="22">
      <t>イライ</t>
    </rPh>
    <rPh sb="23" eb="24">
      <t>オコナ</t>
    </rPh>
    <rPh sb="26" eb="28">
      <t>バアイ</t>
    </rPh>
    <rPh sb="32" eb="34">
      <t>スウチ</t>
    </rPh>
    <rPh sb="36" eb="38">
      <t>ジッセキ</t>
    </rPh>
    <rPh sb="38" eb="40">
      <t>スウチ</t>
    </rPh>
    <rPh sb="41" eb="42">
      <t>ツギ</t>
    </rPh>
    <rPh sb="43" eb="45">
      <t>ホウホウ</t>
    </rPh>
    <rPh sb="48" eb="50">
      <t>タイヒ</t>
    </rPh>
    <rPh sb="56" eb="58">
      <t>キニュウ</t>
    </rPh>
    <phoneticPr fontId="10"/>
  </si>
  <si>
    <t>　　① この記入例のとおり申請数値を(　)で上段に、実績数値を下段に記入する。</t>
    <rPh sb="6" eb="8">
      <t>キニュウ</t>
    </rPh>
    <rPh sb="8" eb="9">
      <t>レイ</t>
    </rPh>
    <rPh sb="13" eb="15">
      <t>シンセイ</t>
    </rPh>
    <rPh sb="15" eb="17">
      <t>スウチ</t>
    </rPh>
    <rPh sb="22" eb="24">
      <t>ジョウダン</t>
    </rPh>
    <rPh sb="26" eb="28">
      <t>ジッセキ</t>
    </rPh>
    <rPh sb="28" eb="30">
      <t>スウチ</t>
    </rPh>
    <rPh sb="31" eb="33">
      <t>ゲダン</t>
    </rPh>
    <rPh sb="34" eb="36">
      <t>キニュウ</t>
    </rPh>
    <phoneticPr fontId="10"/>
  </si>
  <si>
    <t>　　② 申請数値を朱書きで上段に、実績数値を黒書きで下段に記入し、カラ－印刷で作成する。</t>
    <rPh sb="4" eb="6">
      <t>シンセイ</t>
    </rPh>
    <rPh sb="6" eb="8">
      <t>スウチ</t>
    </rPh>
    <rPh sb="9" eb="10">
      <t>シュ</t>
    </rPh>
    <rPh sb="10" eb="11">
      <t>ガ</t>
    </rPh>
    <rPh sb="13" eb="15">
      <t>ジョウダン</t>
    </rPh>
    <rPh sb="17" eb="19">
      <t>ジッセキ</t>
    </rPh>
    <rPh sb="19" eb="21">
      <t>スウチ</t>
    </rPh>
    <rPh sb="22" eb="23">
      <t>クロ</t>
    </rPh>
    <rPh sb="23" eb="24">
      <t>カ</t>
    </rPh>
    <rPh sb="26" eb="28">
      <t>ゲダン</t>
    </rPh>
    <rPh sb="29" eb="31">
      <t>キニュウ</t>
    </rPh>
    <rPh sb="36" eb="38">
      <t>インサツ</t>
    </rPh>
    <rPh sb="39" eb="41">
      <t>サクセイ</t>
    </rPh>
    <phoneticPr fontId="10"/>
  </si>
  <si>
    <t>※ 販売量について申請と実績が乖離した場合、その要因等を余白に記入する。</t>
    <rPh sb="2" eb="4">
      <t>ハンバイ</t>
    </rPh>
    <rPh sb="4" eb="5">
      <t>リョウ</t>
    </rPh>
    <rPh sb="9" eb="11">
      <t>シンセイ</t>
    </rPh>
    <rPh sb="12" eb="14">
      <t>ジッセキ</t>
    </rPh>
    <rPh sb="15" eb="17">
      <t>カイリ</t>
    </rPh>
    <rPh sb="19" eb="21">
      <t>バアイ</t>
    </rPh>
    <rPh sb="24" eb="27">
      <t>ヨウイントウ</t>
    </rPh>
    <rPh sb="28" eb="30">
      <t>ヨハク</t>
    </rPh>
    <rPh sb="31" eb="33">
      <t>キニュウ</t>
    </rPh>
    <phoneticPr fontId="10"/>
  </si>
  <si>
    <t>　 で提出する。</t>
    <phoneticPr fontId="10"/>
  </si>
  <si>
    <t>※ 販売先との協議等によって｢特別栽培農産物｣の表示を行わないで販売したものがある場合、その販売先、数量、理由等を余白に記入するか、別紙</t>
    <rPh sb="2" eb="5">
      <t>ハンバイサキ</t>
    </rPh>
    <rPh sb="7" eb="9">
      <t>キョウギ</t>
    </rPh>
    <rPh sb="9" eb="10">
      <t>トウ</t>
    </rPh>
    <rPh sb="15" eb="22">
      <t>トクベツ</t>
    </rPh>
    <rPh sb="24" eb="26">
      <t>ヒョウジ</t>
    </rPh>
    <rPh sb="27" eb="28">
      <t>オコナ</t>
    </rPh>
    <rPh sb="32" eb="34">
      <t>ハンバイ</t>
    </rPh>
    <rPh sb="41" eb="43">
      <t>バアイ</t>
    </rPh>
    <rPh sb="46" eb="49">
      <t>ハンバイサキ</t>
    </rPh>
    <rPh sb="50" eb="52">
      <t>スウリョウ</t>
    </rPh>
    <rPh sb="53" eb="55">
      <t>リユウ</t>
    </rPh>
    <rPh sb="55" eb="56">
      <t>トウ</t>
    </rPh>
    <rPh sb="57" eb="59">
      <t>ヨハク</t>
    </rPh>
    <rPh sb="60" eb="62">
      <t>キニュウ</t>
    </rPh>
    <rPh sb="66" eb="68">
      <t>ベッシ</t>
    </rPh>
    <phoneticPr fontId="10"/>
  </si>
  <si>
    <t>　　・出荷販売の包装体に貼付したシールの現物を白紙に貼り付け、区分説明を記入したもの</t>
    <rPh sb="3" eb="5">
      <t>シュッカ</t>
    </rPh>
    <rPh sb="5" eb="7">
      <t>ハンバイ</t>
    </rPh>
    <rPh sb="8" eb="10">
      <t>ホウソウ</t>
    </rPh>
    <rPh sb="10" eb="11">
      <t>タイ</t>
    </rPh>
    <rPh sb="12" eb="14">
      <t>チョウフ</t>
    </rPh>
    <rPh sb="20" eb="22">
      <t>ゲンブツ</t>
    </rPh>
    <rPh sb="23" eb="25">
      <t>ハクシ</t>
    </rPh>
    <rPh sb="26" eb="27">
      <t>ハ</t>
    </rPh>
    <rPh sb="28" eb="29">
      <t>ツ</t>
    </rPh>
    <rPh sb="31" eb="33">
      <t>クブン</t>
    </rPh>
    <rPh sb="33" eb="35">
      <t>セツメイ</t>
    </rPh>
    <rPh sb="36" eb="38">
      <t>キニュウ</t>
    </rPh>
    <phoneticPr fontId="10"/>
  </si>
  <si>
    <t>　　・印刷原稿を白紙に出力し、区分説明を記入したもの</t>
    <rPh sb="3" eb="5">
      <t>インサツ</t>
    </rPh>
    <rPh sb="5" eb="7">
      <t>ゲンコウ</t>
    </rPh>
    <rPh sb="8" eb="10">
      <t>ハクシ</t>
    </rPh>
    <rPh sb="11" eb="13">
      <t>シュツリョク</t>
    </rPh>
    <rPh sb="15" eb="17">
      <t>クブン</t>
    </rPh>
    <rPh sb="21" eb="22">
      <t>ニュウ</t>
    </rPh>
    <phoneticPr fontId="10"/>
  </si>
  <si>
    <t>　　・出荷販売の包装体に印刷したものの包装体現物（表示部分のみ切り取る）に、区分説明を記入したもの</t>
    <rPh sb="3" eb="5">
      <t>シュッカ</t>
    </rPh>
    <rPh sb="5" eb="7">
      <t>ハンバイ</t>
    </rPh>
    <rPh sb="8" eb="10">
      <t>ホウソウ</t>
    </rPh>
    <rPh sb="10" eb="11">
      <t>タイ</t>
    </rPh>
    <rPh sb="12" eb="14">
      <t>インサツ</t>
    </rPh>
    <rPh sb="19" eb="21">
      <t>ホウソウ</t>
    </rPh>
    <rPh sb="21" eb="22">
      <t>タイ</t>
    </rPh>
    <rPh sb="22" eb="24">
      <t>ゲンブツ</t>
    </rPh>
    <rPh sb="25" eb="27">
      <t>ヒョウジ</t>
    </rPh>
    <rPh sb="27" eb="29">
      <t>ブブン</t>
    </rPh>
    <rPh sb="31" eb="32">
      <t>キ</t>
    </rPh>
    <rPh sb="33" eb="34">
      <t>ト</t>
    </rPh>
    <rPh sb="38" eb="40">
      <t>クブン</t>
    </rPh>
    <rPh sb="44" eb="45">
      <t>ニュウ</t>
    </rPh>
    <phoneticPr fontId="10"/>
  </si>
  <si>
    <t>　　・シール現物の写真（表示内容が判読可能なサイズ）に、区分説明を記入したもの</t>
    <rPh sb="6" eb="8">
      <t>ゲンブツ</t>
    </rPh>
    <rPh sb="9" eb="11">
      <t>シャシン</t>
    </rPh>
    <rPh sb="12" eb="14">
      <t>ヒョウジ</t>
    </rPh>
    <rPh sb="14" eb="16">
      <t>ナイヨウ</t>
    </rPh>
    <rPh sb="17" eb="19">
      <t>ハンドク</t>
    </rPh>
    <rPh sb="19" eb="21">
      <t>カノウ</t>
    </rPh>
    <rPh sb="28" eb="30">
      <t>クブン</t>
    </rPh>
    <rPh sb="34" eb="35">
      <t>ニュウ</t>
    </rPh>
    <phoneticPr fontId="10"/>
  </si>
  <si>
    <t>※ホームページ上で節減対象農薬等を表示した場合は、必ず表示枠内にアドレスが記入されていること。</t>
    <rPh sb="7" eb="8">
      <t>ウエ</t>
    </rPh>
    <rPh sb="9" eb="15">
      <t>セツゲン</t>
    </rPh>
    <rPh sb="15" eb="16">
      <t>トウ</t>
    </rPh>
    <rPh sb="17" eb="19">
      <t>ヒョウジ</t>
    </rPh>
    <rPh sb="21" eb="23">
      <t>バアイ</t>
    </rPh>
    <rPh sb="25" eb="26">
      <t>カナラ</t>
    </rPh>
    <rPh sb="27" eb="29">
      <t>ヒョウジ</t>
    </rPh>
    <rPh sb="29" eb="31">
      <t>ワクナイ</t>
    </rPh>
    <rPh sb="37" eb="39">
      <t>キニュウ</t>
    </rPh>
    <phoneticPr fontId="10"/>
  </si>
  <si>
    <r>
      <t xml:space="preserve">大     </t>
    </r>
    <r>
      <rPr>
        <sz val="10"/>
        <color indexed="8"/>
        <rFont val="ＭＳ ゴシック"/>
        <family val="3"/>
        <charset val="128"/>
      </rPr>
      <t xml:space="preserve"> 50</t>
    </r>
    <rPh sb="0" eb="1">
      <t>ダイ</t>
    </rPh>
    <phoneticPr fontId="10"/>
  </si>
  <si>
    <t>(117,000)</t>
    <phoneticPr fontId="3"/>
  </si>
  <si>
    <t>紙袋</t>
  </si>
  <si>
    <t>　</t>
    <phoneticPr fontId="10"/>
  </si>
  <si>
    <r>
      <t xml:space="preserve">大　　　  </t>
    </r>
    <r>
      <rPr>
        <sz val="10"/>
        <color indexed="8"/>
        <rFont val="ＭＳ ゴシック"/>
        <family val="3"/>
        <charset val="128"/>
      </rPr>
      <t>3</t>
    </r>
    <rPh sb="0" eb="1">
      <t>ダイ</t>
    </rPh>
    <phoneticPr fontId="10"/>
  </si>
  <si>
    <r>
      <t xml:space="preserve">小　   </t>
    </r>
    <r>
      <rPr>
        <sz val="10"/>
        <color indexed="8"/>
        <rFont val="ＭＳ ゴシック"/>
        <family val="3"/>
        <charset val="128"/>
      </rPr>
      <t>600</t>
    </r>
    <rPh sb="0" eb="1">
      <t>ショウ</t>
    </rPh>
    <phoneticPr fontId="3"/>
  </si>
  <si>
    <r>
      <t xml:space="preserve">大     </t>
    </r>
    <r>
      <rPr>
        <sz val="10"/>
        <color indexed="8"/>
        <rFont val="ＭＳ ゴシック"/>
        <family val="3"/>
        <charset val="128"/>
      </rPr>
      <t xml:space="preserve"> 15</t>
    </r>
    <rPh sb="0" eb="1">
      <t>ダイ</t>
    </rPh>
    <phoneticPr fontId="10"/>
  </si>
  <si>
    <r>
      <t xml:space="preserve">小   </t>
    </r>
    <r>
      <rPr>
        <sz val="10"/>
        <color indexed="8"/>
        <rFont val="ＭＳ ゴシック"/>
        <family val="3"/>
        <charset val="128"/>
      </rPr>
      <t>7,080</t>
    </r>
    <rPh sb="0" eb="1">
      <t>ショウ</t>
    </rPh>
    <phoneticPr fontId="3"/>
  </si>
  <si>
    <r>
      <t>小</t>
    </r>
    <r>
      <rPr>
        <sz val="10"/>
        <color indexed="8"/>
        <rFont val="ＭＳ ゴシック"/>
        <family val="3"/>
        <charset val="128"/>
      </rPr>
      <t xml:space="preserve">   1,700</t>
    </r>
    <rPh sb="0" eb="1">
      <t>ショウ</t>
    </rPh>
    <phoneticPr fontId="3"/>
  </si>
  <si>
    <r>
      <t xml:space="preserve">大     </t>
    </r>
    <r>
      <rPr>
        <sz val="10"/>
        <color indexed="8"/>
        <rFont val="ＭＳ ゴシック"/>
        <family val="3"/>
        <charset val="128"/>
      </rPr>
      <t xml:space="preserve">  45</t>
    </r>
    <rPh sb="0" eb="1">
      <t>ダイ</t>
    </rPh>
    <phoneticPr fontId="10"/>
  </si>
  <si>
    <r>
      <t xml:space="preserve">小 </t>
    </r>
    <r>
      <rPr>
        <sz val="10"/>
        <color indexed="8"/>
        <rFont val="ＭＳ ゴシック"/>
        <family val="3"/>
        <charset val="128"/>
      </rPr>
      <t xml:space="preserve">  1,900</t>
    </r>
    <rPh sb="0" eb="1">
      <t>ショウ</t>
    </rPh>
    <phoneticPr fontId="3"/>
  </si>
  <si>
    <t>ﾌﾚｺﾝ</t>
    <phoneticPr fontId="3"/>
  </si>
  <si>
    <t>30kg</t>
    <phoneticPr fontId="3"/>
  </si>
  <si>
    <t>1,080kg</t>
    <phoneticPr fontId="3"/>
  </si>
  <si>
    <t>　</t>
    <phoneticPr fontId="3"/>
  </si>
  <si>
    <t>つや姫①</t>
    <rPh sb="2" eb="3">
      <t>ヒメ</t>
    </rPh>
    <phoneticPr fontId="10"/>
  </si>
  <si>
    <t>つや姫 ①</t>
    <rPh sb="2" eb="3">
      <t>ヒメ</t>
    </rPh>
    <phoneticPr fontId="60"/>
  </si>
  <si>
    <t>つや姫 ②</t>
    <rPh sb="2" eb="3">
      <t>ヒメ</t>
    </rPh>
    <phoneticPr fontId="60"/>
  </si>
  <si>
    <t>つや姫 ②</t>
    <rPh sb="2" eb="3">
      <t>ヒメ</t>
    </rPh>
    <phoneticPr fontId="22"/>
  </si>
  <si>
    <t>はえぬき ①</t>
    <phoneticPr fontId="60"/>
  </si>
  <si>
    <t>はえぬき ②</t>
    <phoneticPr fontId="60"/>
  </si>
  <si>
    <t xml:space="preserve">   ササニシキ</t>
    <phoneticPr fontId="3"/>
  </si>
  <si>
    <t>○○市
(①型)</t>
    <rPh sb="2" eb="3">
      <t>シ</t>
    </rPh>
    <rPh sb="6" eb="7">
      <t>カタ</t>
    </rPh>
    <phoneticPr fontId="10"/>
  </si>
  <si>
    <t>△△市
(②型)</t>
    <rPh sb="2" eb="3">
      <t>シ</t>
    </rPh>
    <rPh sb="6" eb="7">
      <t>カタ</t>
    </rPh>
    <phoneticPr fontId="10"/>
  </si>
  <si>
    <t>□□町
(①型)</t>
    <rPh sb="2" eb="3">
      <t>マチ</t>
    </rPh>
    <rPh sb="6" eb="7">
      <t>カタ</t>
    </rPh>
    <phoneticPr fontId="10"/>
  </si>
  <si>
    <t>××町
(②型)</t>
    <rPh sb="2" eb="3">
      <t>マチ</t>
    </rPh>
    <rPh sb="6" eb="7">
      <t>カタ</t>
    </rPh>
    <phoneticPr fontId="10"/>
  </si>
  <si>
    <t>◇◇村
(③型)</t>
    <rPh sb="2" eb="3">
      <t>ムラ</t>
    </rPh>
    <rPh sb="6" eb="7">
      <t>カタ</t>
    </rPh>
    <phoneticPr fontId="10"/>
  </si>
  <si>
    <t xml:space="preserve">  はえぬき</t>
    <phoneticPr fontId="10"/>
  </si>
  <si>
    <t xml:space="preserve">  つや姫</t>
    <rPh sb="4" eb="5">
      <t>ヒメ</t>
    </rPh>
    <phoneticPr fontId="10"/>
  </si>
  <si>
    <t>つや姫①　GLﾊﾟﾀｰﾝ ｢は①｣</t>
    <rPh sb="2" eb="3">
      <t>ヒメ</t>
    </rPh>
    <phoneticPr fontId="10"/>
  </si>
  <si>
    <t>※ 使用資材を「又は」として選択制とした場合は、その実績を明確に記入するか、</t>
    <rPh sb="2" eb="4">
      <t>シヨウ</t>
    </rPh>
    <rPh sb="4" eb="6">
      <t>シザイ</t>
    </rPh>
    <rPh sb="8" eb="9">
      <t>マタ</t>
    </rPh>
    <rPh sb="14" eb="17">
      <t>センタクセイ</t>
    </rPh>
    <rPh sb="20" eb="22">
      <t>バアイ</t>
    </rPh>
    <rPh sb="26" eb="28">
      <t>ジッセキ</t>
    </rPh>
    <rPh sb="29" eb="31">
      <t>メイカク</t>
    </rPh>
    <rPh sb="32" eb="34">
      <t>キニュウ</t>
    </rPh>
    <phoneticPr fontId="10"/>
  </si>
  <si>
    <t>つや姫 ①</t>
    <rPh sb="2" eb="3">
      <t>ヒメ</t>
    </rPh>
    <phoneticPr fontId="10"/>
  </si>
  <si>
    <t>つや姫 ②</t>
    <rPh sb="2" eb="3">
      <t>ヒメ</t>
    </rPh>
    <phoneticPr fontId="10"/>
  </si>
  <si>
    <t>はえぬき ①</t>
    <phoneticPr fontId="10"/>
  </si>
  <si>
    <t>はえぬき ②</t>
    <phoneticPr fontId="10"/>
  </si>
  <si>
    <t>所在地:</t>
    <rPh sb="0" eb="3">
      <t>ショザイチ</t>
    </rPh>
    <phoneticPr fontId="10"/>
  </si>
  <si>
    <t>　　令和　　年　　月　　日</t>
    <rPh sb="2" eb="4">
      <t>レイワ</t>
    </rPh>
    <rPh sb="6" eb="7">
      <t>ネン</t>
    </rPh>
    <rPh sb="9" eb="10">
      <t>ガツ</t>
    </rPh>
    <rPh sb="12" eb="13">
      <t>ニチ</t>
    </rPh>
    <phoneticPr fontId="10"/>
  </si>
  <si>
    <t>- 83 -</t>
    <phoneticPr fontId="3"/>
  </si>
  <si>
    <t>- 85 -</t>
    <phoneticPr fontId="3"/>
  </si>
  <si>
    <t>- 86 -</t>
    <phoneticPr fontId="3"/>
  </si>
  <si>
    <t>- 87 -</t>
    <phoneticPr fontId="3"/>
  </si>
  <si>
    <t>別紙３－１(申請区分３・４)</t>
    <rPh sb="0" eb="2">
      <t>ベッシ</t>
    </rPh>
    <rPh sb="6" eb="8">
      <t>シンセイ</t>
    </rPh>
    <rPh sb="8" eb="10">
      <t>クブン</t>
    </rPh>
    <phoneticPr fontId="10"/>
  </si>
  <si>
    <t>別紙 ４（申請区分５）</t>
    <rPh sb="5" eb="7">
      <t>シンセイ</t>
    </rPh>
    <rPh sb="7" eb="9">
      <t>クブン</t>
    </rPh>
    <phoneticPr fontId="3"/>
  </si>
  <si>
    <t>別紙 ３（申請区分１・２）</t>
    <rPh sb="0" eb="2">
      <t>ベッシ</t>
    </rPh>
    <rPh sb="5" eb="9">
      <t>シンセイクブン</t>
    </rPh>
    <phoneticPr fontId="10"/>
  </si>
  <si>
    <t>　　別紙３　出荷実績</t>
    <rPh sb="2" eb="4">
      <t>ベッシ</t>
    </rPh>
    <rPh sb="6" eb="8">
      <t>シュッカ</t>
    </rPh>
    <rPh sb="8" eb="10">
      <t>ジッセキ</t>
    </rPh>
    <phoneticPr fontId="10"/>
  </si>
  <si>
    <t>　　別紙４　販売実績(精米販売の場合)</t>
    <rPh sb="2" eb="4">
      <t>ベッシ</t>
    </rPh>
    <rPh sb="6" eb="8">
      <t>ハンバイ</t>
    </rPh>
    <rPh sb="8" eb="10">
      <t>ジッセキ</t>
    </rPh>
    <rPh sb="11" eb="13">
      <t>セイマイ</t>
    </rPh>
    <rPh sb="13" eb="15">
      <t>ハンバイ</t>
    </rPh>
    <rPh sb="16" eb="18">
      <t>バアイ</t>
    </rPh>
    <phoneticPr fontId="10"/>
  </si>
  <si>
    <t>　〇別紙２　生産実績</t>
    <rPh sb="2" eb="4">
      <t>ベッシ</t>
    </rPh>
    <rPh sb="6" eb="8">
      <t>セイサン</t>
    </rPh>
    <rPh sb="8" eb="10">
      <t>ジッセキ</t>
    </rPh>
    <phoneticPr fontId="10"/>
  </si>
  <si>
    <t>　〇別紙３－１　出荷販売実績</t>
    <rPh sb="2" eb="4">
      <t>ベッシ</t>
    </rPh>
    <rPh sb="8" eb="10">
      <t>シュッカ</t>
    </rPh>
    <rPh sb="10" eb="12">
      <t>ハンバイ</t>
    </rPh>
    <rPh sb="12" eb="14">
      <t>ジッセキ</t>
    </rPh>
    <phoneticPr fontId="10"/>
  </si>
  <si>
    <t>　　ガイドライン表示</t>
    <rPh sb="8" eb="10">
      <t>ヒョウジ</t>
    </rPh>
    <phoneticPr fontId="10"/>
  </si>
  <si>
    <r>
      <t>　　（</t>
    </r>
    <r>
      <rPr>
        <b/>
        <u/>
        <sz val="11"/>
        <color theme="1"/>
        <rFont val="ＭＳ 明朝"/>
        <family val="1"/>
        <charset val="128"/>
      </rPr>
      <t>貼付した現物(ｺﾋﾟｰ可)､又は原稿を印刷したものを添付すること</t>
    </r>
    <r>
      <rPr>
        <b/>
        <sz val="11"/>
        <color theme="1"/>
        <rFont val="ＭＳ 明朝"/>
        <family val="1"/>
        <charset val="128"/>
      </rPr>
      <t>｡）</t>
    </r>
    <rPh sb="3" eb="5">
      <t>チョウフ</t>
    </rPh>
    <rPh sb="7" eb="9">
      <t>ゲンブツ</t>
    </rPh>
    <rPh sb="14" eb="15">
      <t>カ</t>
    </rPh>
    <rPh sb="17" eb="18">
      <t>マタ</t>
    </rPh>
    <rPh sb="20" eb="21">
      <t>ゲンコウ</t>
    </rPh>
    <rPh sb="22" eb="24">
      <t>インサツ</t>
    </rPh>
    <rPh sb="29" eb="31">
      <t>テンプ</t>
    </rPh>
    <phoneticPr fontId="10"/>
  </si>
  <si>
    <t>(5,725)</t>
    <phoneticPr fontId="3"/>
  </si>
  <si>
    <t>(171,750)</t>
    <phoneticPr fontId="3"/>
  </si>
  <si>
    <t>(9,790)</t>
    <phoneticPr fontId="3"/>
  </si>
  <si>
    <t>(346,200)</t>
    <phoneticPr fontId="3"/>
  </si>
  <si>
    <r>
      <t>出荷販売実績確認欄　</t>
    </r>
    <r>
      <rPr>
        <sz val="8"/>
        <rFont val="ＭＳ 明朝"/>
        <family val="1"/>
        <charset val="128"/>
      </rPr>
      <t>※5</t>
    </r>
    <rPh sb="0" eb="2">
      <t>シュッカ</t>
    </rPh>
    <rPh sb="2" eb="4">
      <t>ハンバイ</t>
    </rPh>
    <rPh sb="4" eb="6">
      <t>ジッセキ</t>
    </rPh>
    <rPh sb="6" eb="8">
      <t>カクニン</t>
    </rPh>
    <rPh sb="8" eb="9">
      <t>ラン</t>
    </rPh>
    <phoneticPr fontId="10"/>
  </si>
  <si>
    <t>㈱▲▲米商</t>
    <rPh sb="3" eb="4">
      <t>ベイ</t>
    </rPh>
    <rPh sb="4" eb="5">
      <t>ショウ</t>
    </rPh>
    <phoneticPr fontId="10"/>
  </si>
  <si>
    <r>
      <t>袋数</t>
    </r>
    <r>
      <rPr>
        <sz val="8"/>
        <color theme="1"/>
        <rFont val="ＭＳ 明朝"/>
        <family val="1"/>
        <charset val="128"/>
      </rPr>
      <t>(上段)</t>
    </r>
    <rPh sb="0" eb="1">
      <t>タイ</t>
    </rPh>
    <rPh sb="1" eb="2">
      <t>スウ</t>
    </rPh>
    <rPh sb="3" eb="5">
      <t>ジョウダン</t>
    </rPh>
    <phoneticPr fontId="10"/>
  </si>
  <si>
    <r>
      <t>出荷量</t>
    </r>
    <r>
      <rPr>
        <sz val="8"/>
        <color theme="1"/>
        <rFont val="ＭＳ 明朝"/>
        <family val="1"/>
        <charset val="128"/>
      </rPr>
      <t>(下段)</t>
    </r>
    <rPh sb="0" eb="2">
      <t>シュッカ</t>
    </rPh>
    <rPh sb="2" eb="3">
      <t>リョウ</t>
    </rPh>
    <rPh sb="4" eb="6">
      <t>ゲダン</t>
    </rPh>
    <phoneticPr fontId="10"/>
  </si>
  <si>
    <t>- 88 -</t>
    <phoneticPr fontId="3"/>
  </si>
  <si>
    <t>R4</t>
    <phoneticPr fontId="10"/>
  </si>
  <si>
    <t>別紙１　　</t>
    <phoneticPr fontId="22"/>
  </si>
  <si>
    <t>作物･作型
品　　 種       　</t>
    <phoneticPr fontId="22"/>
  </si>
  <si>
    <t>ほ場確認
(備考)</t>
    <rPh sb="6" eb="7">
      <t>ビ</t>
    </rPh>
    <rPh sb="7" eb="8">
      <t>コウ</t>
    </rPh>
    <phoneticPr fontId="22"/>
  </si>
  <si>
    <t>品種計</t>
    <rPh sb="0" eb="2">
      <t>ヒンシュ</t>
    </rPh>
    <rPh sb="2" eb="3">
      <t>ケイ</t>
    </rPh>
    <phoneticPr fontId="22"/>
  </si>
  <si>
    <t>ほ場数</t>
    <phoneticPr fontId="22"/>
  </si>
  <si>
    <t>　※作物・作型・品種欄は、適用される別紙２生産計画毎に小計を取るよう記載する。</t>
    <rPh sb="10" eb="11">
      <t>ラン</t>
    </rPh>
    <rPh sb="13" eb="15">
      <t>テキヨウ</t>
    </rPh>
    <rPh sb="18" eb="25">
      <t>ベ</t>
    </rPh>
    <rPh sb="25" eb="26">
      <t>ゴト</t>
    </rPh>
    <rPh sb="27" eb="29">
      <t>ショウケイ</t>
    </rPh>
    <rPh sb="30" eb="31">
      <t>ト</t>
    </rPh>
    <rPh sb="34" eb="36">
      <t>キサイ</t>
    </rPh>
    <phoneticPr fontId="22"/>
  </si>
  <si>
    <t>　※ほ場番号は申請全ほ場の通し番号を原則とする。現地検査はほ場番号で確認します。新規申請ほ場はほ場番号を丸で囲むこと。</t>
    <rPh sb="2" eb="4">
      <t>ホジョウ</t>
    </rPh>
    <rPh sb="4" eb="6">
      <t>バンゴウ</t>
    </rPh>
    <rPh sb="7" eb="9">
      <t>シンセイ</t>
    </rPh>
    <rPh sb="9" eb="10">
      <t>ゼン</t>
    </rPh>
    <rPh sb="11" eb="12">
      <t>バ</t>
    </rPh>
    <rPh sb="13" eb="14">
      <t>トオ</t>
    </rPh>
    <rPh sb="15" eb="17">
      <t>バンゴウ</t>
    </rPh>
    <rPh sb="18" eb="20">
      <t>ゲンソク</t>
    </rPh>
    <rPh sb="24" eb="26">
      <t>ゲンチ</t>
    </rPh>
    <rPh sb="26" eb="28">
      <t>ケンサ</t>
    </rPh>
    <rPh sb="30" eb="31">
      <t>バ</t>
    </rPh>
    <rPh sb="31" eb="33">
      <t>バンゴウ</t>
    </rPh>
    <rPh sb="34" eb="36">
      <t>カクニン</t>
    </rPh>
    <rPh sb="40" eb="42">
      <t>シンキ</t>
    </rPh>
    <rPh sb="42" eb="44">
      <t>シンセイ</t>
    </rPh>
    <rPh sb="45" eb="46">
      <t>ジョウ</t>
    </rPh>
    <rPh sb="48" eb="49">
      <t>ジョウ</t>
    </rPh>
    <rPh sb="49" eb="51">
      <t>バンゴウ</t>
    </rPh>
    <rPh sb="52" eb="53">
      <t>マル</t>
    </rPh>
    <rPh sb="54" eb="55">
      <t>カコ</t>
    </rPh>
    <phoneticPr fontId="22"/>
  </si>
  <si>
    <r>
      <rPr>
        <sz val="9"/>
        <rFont val="明朝"/>
        <family val="3"/>
        <charset val="128"/>
      </rPr>
      <t>　</t>
    </r>
    <r>
      <rPr>
        <u/>
        <sz val="9"/>
        <rFont val="明朝"/>
        <family val="3"/>
        <charset val="128"/>
      </rPr>
      <t>※延戸数は作物･作型･品種毎の生産者数を計上、実戸数はこれらから重複生産者を除いた実数を計上すること。</t>
    </r>
    <rPh sb="2" eb="3">
      <t>ノベ</t>
    </rPh>
    <rPh sb="3" eb="5">
      <t>コスウ</t>
    </rPh>
    <rPh sb="6" eb="8">
      <t>サクモツ</t>
    </rPh>
    <rPh sb="9" eb="10">
      <t>サク</t>
    </rPh>
    <rPh sb="10" eb="11">
      <t>カタ</t>
    </rPh>
    <rPh sb="12" eb="14">
      <t>ヒンシュ</t>
    </rPh>
    <rPh sb="14" eb="15">
      <t>マイ</t>
    </rPh>
    <rPh sb="16" eb="18">
      <t>セイサン</t>
    </rPh>
    <rPh sb="18" eb="19">
      <t>シャ</t>
    </rPh>
    <rPh sb="19" eb="20">
      <t>スウ</t>
    </rPh>
    <rPh sb="21" eb="23">
      <t>ケイジョウ</t>
    </rPh>
    <rPh sb="24" eb="25">
      <t>ジツ</t>
    </rPh>
    <rPh sb="25" eb="27">
      <t>コスウ</t>
    </rPh>
    <rPh sb="33" eb="35">
      <t>チョウフク</t>
    </rPh>
    <rPh sb="35" eb="38">
      <t>セイサンシャ</t>
    </rPh>
    <rPh sb="39" eb="40">
      <t>ノゾ</t>
    </rPh>
    <rPh sb="42" eb="43">
      <t>ジツ</t>
    </rPh>
    <rPh sb="43" eb="44">
      <t>スウ</t>
    </rPh>
    <rPh sb="45" eb="47">
      <t>ケイジョウ</t>
    </rPh>
    <phoneticPr fontId="22"/>
  </si>
  <si>
    <r>
      <rPr>
        <sz val="9"/>
        <rFont val="明朝"/>
        <family val="3"/>
        <charset val="128"/>
      </rPr>
      <t>　</t>
    </r>
    <r>
      <rPr>
        <u/>
        <sz val="9"/>
        <rFont val="明朝"/>
        <family val="3"/>
        <charset val="128"/>
      </rPr>
      <t>※広域生産地域、多品種申請にあっては、別紙1-1による集計一覧表を作成し、本表の前に添付すること。</t>
    </r>
    <rPh sb="2" eb="4">
      <t>コウイキ</t>
    </rPh>
    <rPh sb="4" eb="6">
      <t>セイサン</t>
    </rPh>
    <rPh sb="6" eb="8">
      <t>チイキ</t>
    </rPh>
    <rPh sb="9" eb="10">
      <t>タ</t>
    </rPh>
    <rPh sb="10" eb="12">
      <t>ヒンシュ</t>
    </rPh>
    <rPh sb="12" eb="14">
      <t>シンセイ</t>
    </rPh>
    <rPh sb="20" eb="22">
      <t>ベッシ</t>
    </rPh>
    <rPh sb="28" eb="30">
      <t>シュウケイ</t>
    </rPh>
    <rPh sb="30" eb="32">
      <t>イチラン</t>
    </rPh>
    <rPh sb="32" eb="33">
      <t>ヒョウ</t>
    </rPh>
    <rPh sb="34" eb="36">
      <t>サクセイ</t>
    </rPh>
    <rPh sb="38" eb="39">
      <t>ホン</t>
    </rPh>
    <rPh sb="39" eb="40">
      <t>ヒョウ</t>
    </rPh>
    <rPh sb="41" eb="42">
      <t>マエ</t>
    </rPh>
    <rPh sb="43" eb="45">
      <t>テンプ</t>
    </rPh>
    <phoneticPr fontId="22"/>
  </si>
  <si>
    <t>はえぬき①</t>
    <phoneticPr fontId="22"/>
  </si>
  <si>
    <t>はえぬき②</t>
    <phoneticPr fontId="22"/>
  </si>
  <si>
    <t>延戸数４戸</t>
    <rPh sb="0" eb="1">
      <t>ノベ</t>
    </rPh>
    <rPh sb="1" eb="3">
      <t>コスウ</t>
    </rPh>
    <rPh sb="4" eb="5">
      <t>ト</t>
    </rPh>
    <phoneticPr fontId="22"/>
  </si>
  <si>
    <t>延戸数６戸</t>
    <rPh sb="0" eb="1">
      <t>ノベ</t>
    </rPh>
    <rPh sb="1" eb="3">
      <t>コスウ</t>
    </rPh>
    <rPh sb="4" eb="5">
      <t>ト</t>
    </rPh>
    <phoneticPr fontId="22"/>
  </si>
  <si>
    <t>延戸数10戸</t>
    <rPh sb="0" eb="1">
      <t>ノベ</t>
    </rPh>
    <rPh sb="1" eb="3">
      <t>コスウ</t>
    </rPh>
    <rPh sb="5" eb="6">
      <t>ト</t>
    </rPh>
    <phoneticPr fontId="22"/>
  </si>
  <si>
    <t>延戸数13戸</t>
    <rPh sb="0" eb="1">
      <t>ノベ</t>
    </rPh>
    <rPh sb="1" eb="3">
      <t>コスウ</t>
    </rPh>
    <rPh sb="5" eb="6">
      <t>ト</t>
    </rPh>
    <phoneticPr fontId="22"/>
  </si>
  <si>
    <t>延戸数23戸</t>
    <rPh sb="0" eb="1">
      <t>ノベ</t>
    </rPh>
    <rPh sb="1" eb="3">
      <t>コスウ</t>
    </rPh>
    <rPh sb="5" eb="6">
      <t>ト</t>
    </rPh>
    <phoneticPr fontId="22"/>
  </si>
  <si>
    <r>
      <t xml:space="preserve">  ○○市○○町大字○○</t>
    </r>
    <r>
      <rPr>
        <u/>
        <sz val="8"/>
        <rFont val="ＭＳ 明朝"/>
        <family val="1"/>
        <charset val="128"/>
      </rPr>
      <t>2237</t>
    </r>
    <r>
      <rPr>
        <sz val="8"/>
        <rFont val="ＭＳ 明朝"/>
        <family val="1"/>
        <charset val="128"/>
      </rPr>
      <t>番</t>
    </r>
    <rPh sb="4" eb="5">
      <t>シ</t>
    </rPh>
    <rPh sb="7" eb="8">
      <t>マチ</t>
    </rPh>
    <rPh sb="8" eb="10">
      <t>オオアザ</t>
    </rPh>
    <rPh sb="16" eb="17">
      <t>バン</t>
    </rPh>
    <phoneticPr fontId="22"/>
  </si>
  <si>
    <r>
      <t>　△△市△△町大字</t>
    </r>
    <r>
      <rPr>
        <u/>
        <sz val="8"/>
        <rFont val="ＭＳ 明朝"/>
        <family val="1"/>
        <charset val="128"/>
      </rPr>
      <t>999-1</t>
    </r>
    <rPh sb="3" eb="4">
      <t>シ</t>
    </rPh>
    <rPh sb="6" eb="7">
      <t>マチ</t>
    </rPh>
    <rPh sb="7" eb="9">
      <t>オオアザ</t>
    </rPh>
    <phoneticPr fontId="22"/>
  </si>
  <si>
    <r>
      <t>　△△市△△町大字</t>
    </r>
    <r>
      <rPr>
        <u/>
        <sz val="8"/>
        <rFont val="ＭＳ 明朝"/>
        <family val="1"/>
        <charset val="128"/>
      </rPr>
      <t>999-2</t>
    </r>
    <rPh sb="3" eb="4">
      <t>シ</t>
    </rPh>
    <rPh sb="6" eb="7">
      <t>マチ</t>
    </rPh>
    <rPh sb="7" eb="9">
      <t>オオアザ</t>
    </rPh>
    <phoneticPr fontId="22"/>
  </si>
  <si>
    <t>延戸数 55戸</t>
    <rPh sb="0" eb="1">
      <t>ノ</t>
    </rPh>
    <rPh sb="1" eb="3">
      <t>コスウ</t>
    </rPh>
    <rPh sb="6" eb="7">
      <t>ト</t>
    </rPh>
    <phoneticPr fontId="22"/>
  </si>
  <si>
    <t>実戸数 39戸</t>
    <rPh sb="0" eb="1">
      <t>ジツ</t>
    </rPh>
    <rPh sb="1" eb="3">
      <t>コスウ</t>
    </rPh>
    <rPh sb="6" eb="7">
      <t>ト</t>
    </rPh>
    <phoneticPr fontId="22"/>
  </si>
  <si>
    <t xml:space="preserve">  □□市□□町□－□</t>
    <rPh sb="4" eb="5">
      <t>シ</t>
    </rPh>
    <rPh sb="7" eb="8">
      <t>マチ</t>
    </rPh>
    <phoneticPr fontId="22"/>
  </si>
  <si>
    <t xml:space="preserve">  □□市□□町大字□□500番</t>
    <rPh sb="7" eb="8">
      <t>マチ</t>
    </rPh>
    <rPh sb="8" eb="10">
      <t>オオアザ</t>
    </rPh>
    <rPh sb="15" eb="16">
      <t>バン</t>
    </rPh>
    <phoneticPr fontId="22"/>
  </si>
  <si>
    <t>〇〇　××</t>
    <phoneticPr fontId="3"/>
  </si>
  <si>
    <t>△△　〇〇</t>
    <phoneticPr fontId="3"/>
  </si>
  <si>
    <t xml:space="preserve">  ××市××町×－×</t>
    <rPh sb="4" eb="5">
      <t>シ</t>
    </rPh>
    <rPh sb="7" eb="8">
      <t>マチ</t>
    </rPh>
    <phoneticPr fontId="22"/>
  </si>
  <si>
    <t xml:space="preserve">  ××市××町大字××150番</t>
    <rPh sb="7" eb="8">
      <t>マチ</t>
    </rPh>
    <rPh sb="8" eb="10">
      <t>オオアザ</t>
    </rPh>
    <rPh sb="15" eb="16">
      <t>バン</t>
    </rPh>
    <phoneticPr fontId="22"/>
  </si>
  <si>
    <t>　 6 〇</t>
    <phoneticPr fontId="3"/>
  </si>
  <si>
    <t>'n/N</t>
  </si>
  <si>
    <t>品種計</t>
    <rPh sb="0" eb="2">
      <t>ヒンシュ</t>
    </rPh>
    <rPh sb="2" eb="3">
      <t>ケイ</t>
    </rPh>
    <phoneticPr fontId="3"/>
  </si>
  <si>
    <t>※4 確認責任者は、生産実績の内容について適正と確認した場合に、確認年月日、氏名を記入すること。</t>
    <rPh sb="42" eb="43">
      <t>ニュウ</t>
    </rPh>
    <phoneticPr fontId="10"/>
  </si>
  <si>
    <t>　　　　　　　　　　　　　</t>
    <phoneticPr fontId="10"/>
  </si>
  <si>
    <t>　会長　　○○　○○　　　　</t>
    <rPh sb="1" eb="3">
      <t>カイチョウ</t>
    </rPh>
    <phoneticPr fontId="10"/>
  </si>
  <si>
    <t>※3 確認責任者は、ほ場確認、栽培管理状況確認を行い、その内容について適正と確認した場合に、確認年月日、氏名を記入すること。</t>
    <rPh sb="52" eb="54">
      <t>シメイ</t>
    </rPh>
    <rPh sb="55" eb="57">
      <t>キニュウ</t>
    </rPh>
    <phoneticPr fontId="10"/>
  </si>
  <si>
    <t>※1 同じ作物で作型が異なる場合は、作型毎に記入する。
※2 総出荷量をkg単位記入すること。
※3 認証シール使用枚数は、全ての貼付枚数を記入する。
※4 実績報告書の提出時は、出荷実績について確認し適正と認めた場合に、最終確認年月日、確認責任者氏名を記入すること。
※5 出荷先を自分（自らの団体）としてはならない。自己加工原料向けについては、その旨を記入する。</t>
    <rPh sb="128" eb="129">
      <t>ニュウ</t>
    </rPh>
    <rPh sb="160" eb="167">
      <t>ジコカコウゲンリョウム</t>
    </rPh>
    <rPh sb="176" eb="177">
      <t>ムネ</t>
    </rPh>
    <rPh sb="178" eb="180">
      <t>キニュウ</t>
    </rPh>
    <phoneticPr fontId="3"/>
  </si>
  <si>
    <t>※1 同一作物で作型・品種が異なる場合は、作型品種毎及び出荷販売の形態別、出荷販売先別に記入する。
※2 玄米生産量欄は｢栽培面積×10a当り収穫量｣を基本として記入する。
※3 形態別出荷販売数欄の「袋(  kg)」は実態に則した容量に訂正して記入する。
※4 上段に出荷販売袋数等の計、下段に出荷販売量の計を記入する。
※5 実績報告書の提出時は、出荷実績について確認し適正と認めた場合に、最終確認年月日、確認責任者氏名を記入する。
※6 出荷販売計画の変更、認証ｼｰﾙ追加交付依頼、実績報告書の提出にあたっては、変更前・変更後を別葉で提出して差し支えない。
※7 記入行が不足する場合は複数ページで作成し、最終ページ以外は｢計｣をページ毎の｢小計｣とする。</t>
    <rPh sb="3" eb="5">
      <t>ドウイツ</t>
    </rPh>
    <rPh sb="11" eb="13">
      <t>ヒンシュ</t>
    </rPh>
    <rPh sb="23" eb="25">
      <t>ヒンシュ</t>
    </rPh>
    <rPh sb="26" eb="27">
      <t>オヨ</t>
    </rPh>
    <rPh sb="28" eb="30">
      <t>シュッカ</t>
    </rPh>
    <rPh sb="30" eb="32">
      <t>ハンバイ</t>
    </rPh>
    <rPh sb="33" eb="36">
      <t>ケイタイベツ</t>
    </rPh>
    <rPh sb="37" eb="39">
      <t>シュッカ</t>
    </rPh>
    <rPh sb="39" eb="41">
      <t>ハンバイ</t>
    </rPh>
    <rPh sb="41" eb="42">
      <t>サキ</t>
    </rPh>
    <rPh sb="42" eb="43">
      <t>ベツ</t>
    </rPh>
    <rPh sb="55" eb="57">
      <t>セイサン</t>
    </rPh>
    <rPh sb="57" eb="58">
      <t>リョウ</t>
    </rPh>
    <rPh sb="69" eb="70">
      <t>アタ</t>
    </rPh>
    <rPh sb="82" eb="83">
      <t>ニュウ</t>
    </rPh>
    <rPh sb="124" eb="125">
      <t>ニュウ</t>
    </rPh>
    <rPh sb="132" eb="134">
      <t>ジョウダン</t>
    </rPh>
    <rPh sb="135" eb="137">
      <t>シュッカ</t>
    </rPh>
    <rPh sb="137" eb="139">
      <t>ハンバイ</t>
    </rPh>
    <rPh sb="139" eb="140">
      <t>タイ</t>
    </rPh>
    <rPh sb="140" eb="141">
      <t>スウ</t>
    </rPh>
    <rPh sb="141" eb="142">
      <t>トウ</t>
    </rPh>
    <rPh sb="143" eb="144">
      <t>ケイ</t>
    </rPh>
    <rPh sb="145" eb="147">
      <t>ゲダン</t>
    </rPh>
    <rPh sb="148" eb="150">
      <t>シュッカ</t>
    </rPh>
    <rPh sb="150" eb="152">
      <t>ハンバイ</t>
    </rPh>
    <rPh sb="152" eb="153">
      <t>リョウ</t>
    </rPh>
    <rPh sb="154" eb="155">
      <t>ケイ</t>
    </rPh>
    <rPh sb="214" eb="215">
      <t>ニュウ</t>
    </rPh>
    <rPh sb="286" eb="287">
      <t>ニュウ</t>
    </rPh>
    <rPh sb="289" eb="291">
      <t>フソク</t>
    </rPh>
    <rPh sb="293" eb="295">
      <t>バアイ</t>
    </rPh>
    <rPh sb="296" eb="298">
      <t>フクスウ</t>
    </rPh>
    <rPh sb="302" eb="304">
      <t>サクセイ</t>
    </rPh>
    <rPh sb="306" eb="308">
      <t>サイシュウ</t>
    </rPh>
    <rPh sb="311" eb="313">
      <t>イガイ</t>
    </rPh>
    <rPh sb="315" eb="316">
      <t>ケイ</t>
    </rPh>
    <rPh sb="321" eb="322">
      <t>ゴト</t>
    </rPh>
    <rPh sb="324" eb="326">
      <t>ショウケイ</t>
    </rPh>
    <phoneticPr fontId="10"/>
  </si>
  <si>
    <t xml:space="preserve"> R4.10.10
  ～R5. 9.30</t>
    <phoneticPr fontId="3"/>
  </si>
  <si>
    <t>※1 米穀集荷業者から入荷する場合は、認証登録者名を（　　）書きで入れる。
※2 認証登録者が同一品種で複数の生産方式となっている場合は、ｶﾞｲﾄﾞﾗｲﾝ表示が特定できるよう生産者名の記入、ﾊﾟﾀｰﾝ名の
　　記入など生産方式が特定できるようにする。
※3 認証シール使用枚数は、全ての貼付枚数を記入する。
※4 実績報告書の提出時は、出荷実績について確認し適正と認めた場合に確認年月日、確認責任者氏名を記入する。
    販売を主として担当する者以外の者が確認するものとする。</t>
    <rPh sb="3" eb="5">
      <t>ベイコク</t>
    </rPh>
    <rPh sb="5" eb="7">
      <t>シュウカ</t>
    </rPh>
    <rPh sb="7" eb="9">
      <t>ギョウシャ</t>
    </rPh>
    <rPh sb="11" eb="13">
      <t>ニュウカ</t>
    </rPh>
    <rPh sb="15" eb="17">
      <t>バアイ</t>
    </rPh>
    <rPh sb="19" eb="25">
      <t>ニンショウトウロクシャメイ</t>
    </rPh>
    <rPh sb="30" eb="31">
      <t>カ</t>
    </rPh>
    <rPh sb="33" eb="34">
      <t>イ</t>
    </rPh>
    <rPh sb="93" eb="94">
      <t>ニュウ</t>
    </rPh>
    <rPh sb="106" eb="107">
      <t>ニュウ</t>
    </rPh>
    <rPh sb="203" eb="204">
      <t>ニュウ</t>
    </rPh>
    <phoneticPr fontId="3"/>
  </si>
  <si>
    <r>
      <t>　精米確認者　　</t>
    </r>
    <r>
      <rPr>
        <b/>
        <sz val="11"/>
        <rFont val="ＭＳ 明朝"/>
        <family val="1"/>
        <charset val="128"/>
      </rPr>
      <t>□□　□□</t>
    </r>
    <r>
      <rPr>
        <sz val="11"/>
        <rFont val="ＭＳ 明朝"/>
        <family val="1"/>
        <charset val="128"/>
      </rPr>
      <t>　　</t>
    </r>
    <rPh sb="1" eb="3">
      <t>セイマイ</t>
    </rPh>
    <rPh sb="3" eb="5">
      <t>カクニン</t>
    </rPh>
    <rPh sb="5" eb="6">
      <t>シャ</t>
    </rPh>
    <phoneticPr fontId="22"/>
  </si>
  <si>
    <t>R5</t>
    <phoneticPr fontId="3"/>
  </si>
  <si>
    <t>　生 産 者 名 等（実績）</t>
    <rPh sb="11" eb="13">
      <t>ジッセキ</t>
    </rPh>
    <phoneticPr fontId="10"/>
  </si>
  <si>
    <t>-84-</t>
    <phoneticPr fontId="3"/>
  </si>
  <si>
    <t xml:space="preserve">入荷先
（認証登録者名） </t>
    <rPh sb="5" eb="11">
      <t>ニンショウトウロクシャメイ</t>
    </rPh>
    <phoneticPr fontId="10"/>
  </si>
  <si>
    <t>ガイドライン表示</t>
    <rPh sb="6" eb="8">
      <t>ヒョウジ</t>
    </rPh>
    <phoneticPr fontId="3"/>
  </si>
  <si>
    <r>
      <rPr>
        <b/>
        <sz val="8"/>
        <color theme="1"/>
        <rFont val="ＭＳ 明朝"/>
        <family val="1"/>
        <charset val="128"/>
      </rPr>
      <t>　　</t>
    </r>
    <r>
      <rPr>
        <b/>
        <strike/>
        <sz val="8"/>
        <color theme="1"/>
        <rFont val="ＭＳ 明朝"/>
        <family val="1"/>
        <charset val="128"/>
      </rPr>
      <t>(ﾀﾗﾛﾏｲｾｽ  ﾌﾗﾊﾞｽ)</t>
    </r>
    <phoneticPr fontId="10"/>
  </si>
  <si>
    <r>
      <t>　</t>
    </r>
    <r>
      <rPr>
        <b/>
        <strike/>
        <sz val="8"/>
        <color theme="1"/>
        <rFont val="ＭＳ 明朝"/>
        <family val="1"/>
        <charset val="128"/>
      </rPr>
      <t>タフブロック</t>
    </r>
    <phoneticPr fontId="10"/>
  </si>
  <si>
    <t>～R5.11.30</t>
  </si>
  <si>
    <t>R5.10.5</t>
  </si>
  <si>
    <t>令和６年 ２月２８日</t>
    <rPh sb="0" eb="2">
      <t>レイワ</t>
    </rPh>
    <rPh sb="3" eb="4">
      <t>ネン</t>
    </rPh>
    <rPh sb="6" eb="7">
      <t>ツキ</t>
    </rPh>
    <rPh sb="9" eb="10">
      <t>ニチ</t>
    </rPh>
    <phoneticPr fontId="10"/>
  </si>
  <si>
    <t>R6.２.28</t>
    <phoneticPr fontId="3"/>
  </si>
  <si>
    <t>令和５年 特別栽培農産物認証申請　生産者等集計一覧表　(実績)</t>
    <rPh sb="0" eb="2">
      <t>レイワ</t>
    </rPh>
    <rPh sb="3" eb="4">
      <t>ネン</t>
    </rPh>
    <rPh sb="4" eb="5">
      <t>ヘイネン</t>
    </rPh>
    <rPh sb="5" eb="12">
      <t>トクベツ</t>
    </rPh>
    <rPh sb="12" eb="14">
      <t>ニンショウ</t>
    </rPh>
    <rPh sb="14" eb="16">
      <t>シンセイ</t>
    </rPh>
    <rPh sb="17" eb="20">
      <t>セイサンシャ</t>
    </rPh>
    <rPh sb="20" eb="21">
      <t>トウ</t>
    </rPh>
    <rPh sb="21" eb="23">
      <t>シュウケイ</t>
    </rPh>
    <rPh sb="23" eb="25">
      <t>イチラン</t>
    </rPh>
    <rPh sb="25" eb="26">
      <t>ヒョウ</t>
    </rPh>
    <rPh sb="28" eb="30">
      <t>ジッセキ</t>
    </rPh>
    <phoneticPr fontId="10"/>
  </si>
  <si>
    <r>
      <t>　　令和 ５年 生 産 実 績</t>
    </r>
    <r>
      <rPr>
        <b/>
        <u/>
        <sz val="14"/>
        <color indexed="8"/>
        <rFont val="ＭＳ 明朝"/>
        <family val="1"/>
        <charset val="128"/>
      </rPr>
      <t>　　</t>
    </r>
    <rPh sb="2" eb="4">
      <t>レイワ</t>
    </rPh>
    <phoneticPr fontId="10"/>
  </si>
  <si>
    <t>令和　５年 出 荷 実 績</t>
    <rPh sb="0" eb="2">
      <t>レイワ</t>
    </rPh>
    <rPh sb="4" eb="5">
      <t>ネン</t>
    </rPh>
    <rPh sb="6" eb="7">
      <t>シュツ</t>
    </rPh>
    <rPh sb="8" eb="9">
      <t>カ</t>
    </rPh>
    <rPh sb="10" eb="11">
      <t>ジツ</t>
    </rPh>
    <rPh sb="12" eb="13">
      <t>イサオ</t>
    </rPh>
    <phoneticPr fontId="10"/>
  </si>
  <si>
    <t>　　令和5年12月10日</t>
    <rPh sb="2" eb="4">
      <t>レイワ</t>
    </rPh>
    <rPh sb="5" eb="6">
      <t>ネン</t>
    </rPh>
    <rPh sb="8" eb="9">
      <t>ガツ</t>
    </rPh>
    <rPh sb="11" eb="12">
      <t>ニチ</t>
    </rPh>
    <phoneticPr fontId="10"/>
  </si>
  <si>
    <t>R5.10.10</t>
  </si>
  <si>
    <t>～R5.12.10</t>
  </si>
  <si>
    <t>令和５年 出 荷 販 売 実 績</t>
    <rPh sb="0" eb="2">
      <t>レイワ</t>
    </rPh>
    <rPh sb="3" eb="4">
      <t>ネン</t>
    </rPh>
    <rPh sb="5" eb="6">
      <t>シュツ</t>
    </rPh>
    <rPh sb="7" eb="8">
      <t>カ</t>
    </rPh>
    <rPh sb="9" eb="10">
      <t>ハン</t>
    </rPh>
    <rPh sb="11" eb="12">
      <t>バイ</t>
    </rPh>
    <rPh sb="13" eb="14">
      <t>ミ</t>
    </rPh>
    <rPh sb="15" eb="16">
      <t>イサオ</t>
    </rPh>
    <phoneticPr fontId="10"/>
  </si>
  <si>
    <t>令和 ５年 販 売 実 績</t>
    <rPh sb="0" eb="2">
      <t>レイワ</t>
    </rPh>
    <rPh sb="10" eb="11">
      <t>ジツ</t>
    </rPh>
    <rPh sb="12" eb="13">
      <t>セキ</t>
    </rPh>
    <phoneticPr fontId="10"/>
  </si>
  <si>
    <r>
      <t>　　</t>
    </r>
    <r>
      <rPr>
        <b/>
        <sz val="10"/>
        <rFont val="ＭＳ 明朝"/>
        <family val="1"/>
        <charset val="128"/>
      </rPr>
      <t>令和6年2月23日</t>
    </r>
    <r>
      <rPr>
        <sz val="8"/>
        <rFont val="ＭＳ 明朝"/>
        <family val="1"/>
        <charset val="128"/>
      </rPr>
      <t xml:space="preserve">
精米確認者</t>
    </r>
    <r>
      <rPr>
        <sz val="10"/>
        <rFont val="ＭＳ 明朝"/>
        <family val="1"/>
        <charset val="128"/>
      </rPr>
      <t>　</t>
    </r>
    <r>
      <rPr>
        <b/>
        <sz val="10"/>
        <rFont val="ＭＳ 明朝"/>
        <family val="1"/>
        <charset val="128"/>
      </rPr>
      <t xml:space="preserve">◎◎ｾﾝﾀｰ長 □□ □□ </t>
    </r>
    <rPh sb="2" eb="4">
      <t>レイワ</t>
    </rPh>
    <rPh sb="5" eb="6">
      <t>ネン</t>
    </rPh>
    <rPh sb="7" eb="8">
      <t>ガツ</t>
    </rPh>
    <rPh sb="10" eb="11">
      <t>ニチ</t>
    </rPh>
    <rPh sb="12" eb="14">
      <t>セイマイ</t>
    </rPh>
    <rPh sb="14" eb="16">
      <t>カクニン</t>
    </rPh>
    <rPh sb="16" eb="17">
      <t>シャ</t>
    </rPh>
    <rPh sb="24" eb="25">
      <t>チョウ</t>
    </rPh>
    <phoneticPr fontId="22"/>
  </si>
  <si>
    <t xml:space="preserve"> R5.10.10
  ～R.5.12.10</t>
    <phoneticPr fontId="3"/>
  </si>
  <si>
    <t>令和 ５年 特別栽培米受払台帳</t>
    <rPh sb="0" eb="2">
      <t>レイワ</t>
    </rPh>
    <rPh sb="4" eb="5">
      <t>ネン</t>
    </rPh>
    <rPh sb="6" eb="8">
      <t>トクベツ</t>
    </rPh>
    <rPh sb="8" eb="10">
      <t>サイバイ</t>
    </rPh>
    <rPh sb="10" eb="11">
      <t>マイ</t>
    </rPh>
    <rPh sb="11" eb="13">
      <t>ウケハライ</t>
    </rPh>
    <rPh sb="13" eb="15">
      <t>ダイチョウ</t>
    </rPh>
    <phoneticPr fontId="22"/>
  </si>
  <si>
    <t>R6</t>
    <phoneticPr fontId="3"/>
  </si>
  <si>
    <t>山形認証(生産精米)　Ｒ５－Ａ０１０</t>
    <rPh sb="0" eb="2">
      <t>ヤマガタ</t>
    </rPh>
    <rPh sb="2" eb="4">
      <t>ニンショウ</t>
    </rPh>
    <rPh sb="5" eb="7">
      <t>セイサン</t>
    </rPh>
    <rPh sb="7" eb="9">
      <t>セイマイ</t>
    </rPh>
    <phoneticPr fontId="10"/>
  </si>
  <si>
    <t>　　令和５年 9月30日</t>
    <rPh sb="2" eb="4">
      <t>レイワ</t>
    </rPh>
    <rPh sb="5" eb="6">
      <t>ネン</t>
    </rPh>
    <rPh sb="8" eb="9">
      <t>ツキ</t>
    </rPh>
    <rPh sb="11" eb="12">
      <t>ニチ</t>
    </rPh>
    <phoneticPr fontId="10"/>
  </si>
  <si>
    <t>　R５年 7月 2日　確認責任者　× × × ×　　　　</t>
    <phoneticPr fontId="3"/>
  </si>
  <si>
    <t>　R５年 8月 5日　確認責任者　× × × ×　　　　</t>
    <phoneticPr fontId="3"/>
  </si>
  <si>
    <t>５年産</t>
    <rPh sb="1" eb="2">
      <t>ネン</t>
    </rPh>
    <rPh sb="2" eb="3">
      <t>サン</t>
    </rPh>
    <phoneticPr fontId="22"/>
  </si>
  <si>
    <t>　　　Ｒ６年２月２３日</t>
    <rPh sb="5" eb="6">
      <t>ネン</t>
    </rPh>
    <rPh sb="7" eb="8">
      <t>ガツ</t>
    </rPh>
    <rPh sb="10" eb="11">
      <t>ニチ</t>
    </rPh>
    <phoneticPr fontId="22"/>
  </si>
  <si>
    <t>栽培責任者</t>
    <phoneticPr fontId="10"/>
  </si>
  <si>
    <t>確認責任者</t>
    <phoneticPr fontId="10"/>
  </si>
  <si>
    <t>○○市○○町○番△号</t>
    <rPh sb="2" eb="3">
      <t>シ</t>
    </rPh>
    <rPh sb="5" eb="6">
      <t>マチ</t>
    </rPh>
    <rPh sb="7" eb="8">
      <t>バン</t>
    </rPh>
    <rPh sb="9" eb="10">
      <t>ゴウ</t>
    </rPh>
    <phoneticPr fontId="10"/>
  </si>
  <si>
    <t>○○南部農業協同組合営農部生産指導課(◇◇◇◇)</t>
    <phoneticPr fontId="10"/>
  </si>
  <si>
    <t>○○南部農業協同組合営農部生産管理課(××××)</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</si>
</sst>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
    <numFmt numFmtId="178" formatCode="#,###"/>
    <numFmt numFmtId="179" formatCode="#,##0.0;[Red]\-#,##0.0"/>
    <numFmt numFmtId="180" formatCode="0_ "/>
    <numFmt numFmtId="181" formatCode="0.0_ "/>
    <numFmt numFmtId="182" formatCode="0.00_ "/>
    <numFmt numFmtId="183" formatCode="#,##0.00_);[Red]\(#,##0.00\)"/>
    <numFmt numFmtId="184" formatCode="m/d;@"/>
    <numFmt numFmtId="185" formatCode="0.0_);[Red]\(0.0\)"/>
    <numFmt numFmtId="186" formatCode="#,##0_);[Red]\(#,##0\)"/>
    <numFmt numFmtId="187" formatCode="#,##0_);\(#,##0\)"/>
    <numFmt numFmtId="188" formatCode="#,###&quot;kg&quot;"/>
    <numFmt numFmtId="189" formatCode=";;;"/>
    <numFmt numFmtId="190" formatCode="0_);\(0\)"/>
    <numFmt numFmtId="191" formatCode="#,##0.0_ "/>
  </numFmts>
  <fonts count="84">
    <font>
      <sz val="11"/>
      <color theme="1"/>
      <name val="ＭＳ Ｐゴシック"/>
      <family val="2"/>
      <charset val="128"/>
      <scheme val="minor"/>
    </font>
    <font>
      <sz val="9"/>
      <color theme="1"/>
      <name val="ＭＳ 明朝"/>
      <family val="1"/>
      <charset val="128"/>
    </font>
    <font>
      <sz val="8"/>
      <color theme="1"/>
      <name val="ＭＳ 明朝"/>
      <family val="1"/>
      <charset val="128"/>
    </font>
    <font>
      <sz val="6"/>
      <name val="ＭＳ Ｐゴシック"/>
      <family val="2"/>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b/>
      <sz val="11"/>
      <color theme="1"/>
      <name val="ＭＳ 明朝"/>
      <family val="1"/>
      <charset val="128"/>
    </font>
    <font>
      <sz val="11"/>
      <color theme="1"/>
      <name val="ＭＳ ゴシック"/>
      <family val="3"/>
      <charset val="128"/>
    </font>
    <font>
      <sz val="9"/>
      <color theme="1"/>
      <name val="ＭＳ ゴシック"/>
      <family val="3"/>
      <charset val="128"/>
    </font>
    <font>
      <sz val="6"/>
      <name val="ＭＳ Ｐゴシック"/>
      <family val="3"/>
      <charset val="128"/>
    </font>
    <font>
      <sz val="7"/>
      <color theme="1"/>
      <name val="ＭＳ 明朝"/>
      <family val="1"/>
      <charset val="128"/>
    </font>
    <font>
      <sz val="11"/>
      <name val="ＭＳ 明朝"/>
      <family val="1"/>
      <charset val="128"/>
    </font>
    <font>
      <b/>
      <sz val="10"/>
      <color theme="1"/>
      <name val="ＭＳ 明朝"/>
      <family val="1"/>
      <charset val="128"/>
    </font>
    <font>
      <b/>
      <sz val="12"/>
      <color theme="1"/>
      <name val="ＭＳ 明朝"/>
      <family val="1"/>
      <charset val="128"/>
    </font>
    <font>
      <b/>
      <u/>
      <sz val="11"/>
      <color theme="1"/>
      <name val="ＭＳ 明朝"/>
      <family val="1"/>
      <charset val="128"/>
    </font>
    <font>
      <sz val="10.5"/>
      <color theme="1"/>
      <name val="ＭＳ 明朝"/>
      <family val="1"/>
      <charset val="128"/>
    </font>
    <font>
      <sz val="8"/>
      <color theme="1"/>
      <name val="ＭＳ ゴシック"/>
      <family val="3"/>
      <charset val="128"/>
    </font>
    <font>
      <b/>
      <sz val="8"/>
      <color theme="1"/>
      <name val="ＭＳ 明朝"/>
      <family val="1"/>
      <charset val="128"/>
    </font>
    <font>
      <sz val="8"/>
      <color indexed="8"/>
      <name val="ＭＳ 明朝"/>
      <family val="1"/>
      <charset val="128"/>
    </font>
    <font>
      <sz val="11"/>
      <name val="明朝"/>
      <family val="3"/>
      <charset val="128"/>
    </font>
    <font>
      <sz val="9"/>
      <name val="ＭＳ ゴシック"/>
      <family val="3"/>
      <charset val="128"/>
    </font>
    <font>
      <sz val="6"/>
      <name val="ＭＳ Ｐ明朝"/>
      <family val="1"/>
      <charset val="128"/>
    </font>
    <font>
      <sz val="10"/>
      <name val="明朝"/>
      <family val="3"/>
      <charset val="128"/>
    </font>
    <font>
      <sz val="8"/>
      <name val="ＭＳ 明朝"/>
      <family val="1"/>
      <charset val="128"/>
    </font>
    <font>
      <sz val="10"/>
      <name val="ＭＳ 明朝"/>
      <family val="1"/>
      <charset val="128"/>
    </font>
    <font>
      <b/>
      <sz val="10"/>
      <name val="ＭＳ 明朝"/>
      <family val="1"/>
      <charset val="128"/>
    </font>
    <font>
      <sz val="14"/>
      <name val="ＭＳ 明朝"/>
      <family val="1"/>
      <charset val="128"/>
    </font>
    <font>
      <sz val="11"/>
      <color theme="1"/>
      <name val="ＭＳ Ｐゴシック"/>
      <family val="3"/>
      <charset val="128"/>
      <scheme val="minor"/>
    </font>
    <font>
      <b/>
      <sz val="9"/>
      <color theme="1"/>
      <name val="ＭＳ 明朝"/>
      <family val="1"/>
      <charset val="128"/>
    </font>
    <font>
      <sz val="6"/>
      <color indexed="8"/>
      <name val="ＭＳ 明朝"/>
      <family val="1"/>
      <charset val="128"/>
    </font>
    <font>
      <sz val="14"/>
      <color theme="1"/>
      <name val="ＭＳ 明朝"/>
      <family val="1"/>
      <charset val="128"/>
    </font>
    <font>
      <sz val="12"/>
      <name val="明朝"/>
      <family val="3"/>
      <charset val="128"/>
    </font>
    <font>
      <sz val="9"/>
      <color theme="1"/>
      <name val="ＭＳ Ｐゴシック"/>
      <family val="3"/>
      <charset val="128"/>
      <scheme val="minor"/>
    </font>
    <font>
      <u/>
      <sz val="9"/>
      <name val="明朝"/>
      <family val="3"/>
      <charset val="128"/>
    </font>
    <font>
      <sz val="9"/>
      <name val="明朝"/>
      <family val="3"/>
      <charset val="128"/>
    </font>
    <font>
      <b/>
      <sz val="8"/>
      <name val="ＭＳ 明朝"/>
      <family val="1"/>
      <charset val="128"/>
    </font>
    <font>
      <u/>
      <sz val="8"/>
      <name val="ＭＳ 明朝"/>
      <family val="1"/>
      <charset val="128"/>
    </font>
    <font>
      <b/>
      <sz val="11"/>
      <color theme="1"/>
      <name val="ＭＳ Ｐゴシック"/>
      <family val="3"/>
      <charset val="128"/>
      <scheme val="minor"/>
    </font>
    <font>
      <sz val="9"/>
      <name val="ＭＳ 明朝"/>
      <family val="1"/>
      <charset val="128"/>
    </font>
    <font>
      <b/>
      <sz val="9"/>
      <name val="ＭＳ 明朝"/>
      <family val="1"/>
      <charset val="128"/>
    </font>
    <font>
      <sz val="10"/>
      <color indexed="8"/>
      <name val="ＭＳ 明朝"/>
      <family val="1"/>
      <charset val="128"/>
    </font>
    <font>
      <sz val="10"/>
      <name val="ＭＳ ゴシック"/>
      <family val="3"/>
      <charset val="128"/>
    </font>
    <font>
      <sz val="8"/>
      <name val="明朝"/>
      <family val="3"/>
      <charset val="128"/>
    </font>
    <font>
      <b/>
      <sz val="10"/>
      <name val="明朝"/>
      <family val="3"/>
      <charset val="128"/>
    </font>
    <font>
      <b/>
      <sz val="11"/>
      <name val="ＭＳ 明朝"/>
      <family val="1"/>
      <charset val="128"/>
    </font>
    <font>
      <sz val="9"/>
      <color indexed="8"/>
      <name val="ＭＳ 明朝"/>
      <family val="1"/>
      <charset val="128"/>
    </font>
    <font>
      <sz val="11"/>
      <color indexed="8"/>
      <name val="ＭＳ 明朝"/>
      <family val="1"/>
      <charset val="128"/>
    </font>
    <font>
      <sz val="9"/>
      <color indexed="8"/>
      <name val="ＭＳ ゴシック"/>
      <family val="3"/>
      <charset val="128"/>
    </font>
    <font>
      <sz val="11"/>
      <color indexed="8"/>
      <name val="ＭＳ Ｐゴシック"/>
      <family val="3"/>
      <charset val="128"/>
    </font>
    <font>
      <b/>
      <sz val="10"/>
      <color indexed="8"/>
      <name val="ＭＳ 明朝"/>
      <family val="1"/>
      <charset val="128"/>
    </font>
    <font>
      <sz val="8"/>
      <color indexed="8"/>
      <name val="ＭＳ ゴシック"/>
      <family val="3"/>
      <charset val="128"/>
    </font>
    <font>
      <sz val="10"/>
      <color indexed="8"/>
      <name val="ＭＳ ゴシック"/>
      <family val="3"/>
      <charset val="128"/>
    </font>
    <font>
      <b/>
      <sz val="12"/>
      <color indexed="8"/>
      <name val="ＭＳ 明朝"/>
      <family val="1"/>
      <charset val="128"/>
    </font>
    <font>
      <b/>
      <sz val="10"/>
      <name val="ＭＳ ゴシック"/>
      <family val="3"/>
      <charset val="128"/>
    </font>
    <font>
      <b/>
      <sz val="8"/>
      <color theme="1"/>
      <name val="ＭＳ ゴシック"/>
      <family val="3"/>
      <charset val="128"/>
    </font>
    <font>
      <b/>
      <strike/>
      <sz val="8"/>
      <color theme="1"/>
      <name val="ＭＳ 明朝"/>
      <family val="1"/>
      <charset val="128"/>
    </font>
    <font>
      <sz val="14"/>
      <color theme="1"/>
      <name val="ＭＳ Ｐゴシック"/>
      <family val="3"/>
      <charset val="128"/>
      <scheme val="minor"/>
    </font>
    <font>
      <b/>
      <sz val="11"/>
      <name val="明朝"/>
      <family val="3"/>
      <charset val="128"/>
    </font>
    <font>
      <b/>
      <u/>
      <sz val="11"/>
      <name val="ＭＳ 明朝"/>
      <family val="1"/>
      <charset val="128"/>
    </font>
    <font>
      <sz val="6"/>
      <name val="ＭＳ Ｐゴシック"/>
      <family val="3"/>
      <charset val="128"/>
      <scheme val="minor"/>
    </font>
    <font>
      <b/>
      <sz val="10"/>
      <color rgb="FF000000"/>
      <name val="ＭＳ ゴシック"/>
      <family val="3"/>
      <charset val="128"/>
    </font>
    <font>
      <sz val="10"/>
      <color rgb="FFFF0000"/>
      <name val="明朝"/>
      <family val="3"/>
      <charset val="128"/>
    </font>
    <font>
      <sz val="6"/>
      <name val="ＭＳ 明朝"/>
      <family val="1"/>
      <charset val="128"/>
    </font>
    <font>
      <b/>
      <u/>
      <sz val="8"/>
      <name val="ＭＳ 明朝"/>
      <family val="1"/>
      <charset val="128"/>
    </font>
    <font>
      <sz val="11"/>
      <name val="ＭＳ Ｐゴシック"/>
      <family val="3"/>
      <charset val="128"/>
      <scheme val="minor"/>
    </font>
    <font>
      <sz val="11"/>
      <name val="ＭＳ ゴシック"/>
      <family val="3"/>
      <charset val="128"/>
    </font>
    <font>
      <sz val="8"/>
      <name val="ＭＳ ゴシック"/>
      <family val="3"/>
      <charset val="128"/>
    </font>
    <font>
      <sz val="9"/>
      <name val="ＭＳ Ｐゴシック"/>
      <family val="3"/>
      <charset val="128"/>
      <scheme val="minor"/>
    </font>
    <font>
      <b/>
      <sz val="9"/>
      <name val="ＭＳ ゴシック"/>
      <family val="3"/>
      <charset val="128"/>
    </font>
    <font>
      <b/>
      <sz val="14"/>
      <name val="ＭＳ 明朝"/>
      <family val="1"/>
      <charset val="128"/>
    </font>
    <font>
      <b/>
      <sz val="16"/>
      <name val="ＭＳ 明朝"/>
      <family val="1"/>
      <charset val="128"/>
    </font>
    <font>
      <b/>
      <u/>
      <sz val="14"/>
      <color indexed="8"/>
      <name val="ＭＳ 明朝"/>
      <family val="1"/>
      <charset val="128"/>
    </font>
    <font>
      <sz val="10"/>
      <name val="ＭＳ Ｐゴシック"/>
      <family val="3"/>
      <charset val="128"/>
    </font>
    <font>
      <sz val="10"/>
      <color theme="1"/>
      <name val="ＭＳ Ｐゴシック"/>
      <family val="3"/>
      <charset val="128"/>
    </font>
    <font>
      <sz val="10"/>
      <color theme="1"/>
      <name val="ＭＳ Ｐゴシック"/>
      <family val="3"/>
      <charset val="128"/>
      <scheme val="minor"/>
    </font>
    <font>
      <sz val="10"/>
      <name val="ＭＳ Ｐゴシック"/>
      <family val="3"/>
      <charset val="128"/>
      <scheme val="major"/>
    </font>
    <font>
      <sz val="11"/>
      <color indexed="8"/>
      <name val="ＭＳ ゴシック"/>
      <family val="3"/>
      <charset val="128"/>
    </font>
    <font>
      <b/>
      <sz val="11"/>
      <color theme="1"/>
      <name val="ＭＳ Ｐゴシック"/>
      <family val="2"/>
      <charset val="128"/>
      <scheme val="minor"/>
    </font>
    <font>
      <sz val="12"/>
      <name val="ＭＳ ゴシック"/>
      <family val="3"/>
      <charset val="128"/>
    </font>
    <font>
      <strike/>
      <sz val="8"/>
      <color theme="1"/>
      <name val="ＭＳ 明朝"/>
      <family val="1"/>
      <charset val="128"/>
    </font>
    <font>
      <sz val="10"/>
      <color theme="1"/>
      <name val="明朝"/>
      <family val="3"/>
      <charset val="128"/>
    </font>
    <font>
      <b/>
      <sz val="14"/>
      <name val="ＭＳ ゴシック"/>
      <family val="3"/>
      <charset val="128"/>
    </font>
    <font>
      <sz val="10"/>
      <name val="游ゴシック"/>
      <family val="3"/>
      <charset val="128"/>
    </font>
  </fonts>
  <fills count="3">
    <fill>
      <patternFill patternType="none"/>
    </fill>
    <fill>
      <patternFill patternType="gray125"/>
    </fill>
    <fill>
      <patternFill patternType="solid">
        <fgColor indexed="27"/>
        <bgColor indexed="64"/>
      </patternFill>
    </fill>
  </fills>
  <borders count="13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double">
        <color auto="1"/>
      </left>
      <right style="double">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indexed="64"/>
      </right>
      <top style="double">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style="thin">
        <color indexed="64"/>
      </right>
      <top/>
      <bottom style="double">
        <color auto="1"/>
      </bottom>
      <diagonal/>
    </border>
    <border>
      <left style="medium">
        <color indexed="64"/>
      </left>
      <right style="thin">
        <color indexed="64"/>
      </right>
      <top style="double">
        <color auto="1"/>
      </top>
      <bottom style="double">
        <color auto="1"/>
      </bottom>
      <diagonal/>
    </border>
    <border>
      <left style="medium">
        <color indexed="64"/>
      </left>
      <right style="thin">
        <color indexed="64"/>
      </right>
      <top style="double">
        <color auto="1"/>
      </top>
      <bottom style="medium">
        <color indexed="64"/>
      </bottom>
      <diagonal/>
    </border>
    <border>
      <left style="thin">
        <color auto="1"/>
      </left>
      <right style="thin">
        <color auto="1"/>
      </right>
      <top style="hair">
        <color auto="1"/>
      </top>
      <bottom style="double">
        <color auto="1"/>
      </bottom>
      <diagonal/>
    </border>
    <border>
      <left style="thin">
        <color indexed="64"/>
      </left>
      <right/>
      <top style="hair">
        <color indexed="64"/>
      </top>
      <bottom style="double">
        <color auto="1"/>
      </bottom>
      <diagonal/>
    </border>
    <border>
      <left/>
      <right style="thin">
        <color indexed="64"/>
      </right>
      <top style="hair">
        <color indexed="64"/>
      </top>
      <bottom style="double">
        <color auto="1"/>
      </bottom>
      <diagonal/>
    </border>
    <border>
      <left style="thin">
        <color indexed="64"/>
      </left>
      <right style="medium">
        <color indexed="64"/>
      </right>
      <top style="hair">
        <color indexed="64"/>
      </top>
      <bottom style="double">
        <color auto="1"/>
      </bottom>
      <diagonal/>
    </border>
    <border>
      <left style="thin">
        <color indexed="64"/>
      </left>
      <right style="medium">
        <color indexed="64"/>
      </right>
      <top style="double">
        <color auto="1"/>
      </top>
      <bottom/>
      <diagonal/>
    </border>
    <border>
      <left/>
      <right style="hair">
        <color indexed="64"/>
      </right>
      <top style="thin">
        <color indexed="64"/>
      </top>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hair">
        <color auto="1"/>
      </top>
      <bottom style="hair">
        <color auto="1"/>
      </bottom>
      <diagonal/>
    </border>
    <border>
      <left style="thin">
        <color auto="1"/>
      </left>
      <right style="thin">
        <color auto="1"/>
      </right>
      <top style="double">
        <color auto="1"/>
      </top>
      <bottom style="hair">
        <color auto="1"/>
      </bottom>
      <diagonal/>
    </border>
    <border>
      <left style="thin">
        <color indexed="64"/>
      </left>
      <right/>
      <top style="double">
        <color auto="1"/>
      </top>
      <bottom style="hair">
        <color indexed="64"/>
      </bottom>
      <diagonal/>
    </border>
    <border>
      <left/>
      <right/>
      <top style="double">
        <color auto="1"/>
      </top>
      <bottom style="hair">
        <color auto="1"/>
      </bottom>
      <diagonal/>
    </border>
    <border diagonalDown="1">
      <left style="double">
        <color auto="1"/>
      </left>
      <right/>
      <top style="thin">
        <color auto="1"/>
      </top>
      <bottom/>
      <diagonal style="thin">
        <color auto="1"/>
      </diagonal>
    </border>
    <border diagonalDown="1">
      <left/>
      <right style="thin">
        <color auto="1"/>
      </right>
      <top style="thin">
        <color auto="1"/>
      </top>
      <bottom/>
      <diagonal style="thin">
        <color auto="1"/>
      </diagonal>
    </border>
    <border diagonalDown="1">
      <left style="double">
        <color auto="1"/>
      </left>
      <right/>
      <top/>
      <bottom/>
      <diagonal style="thin">
        <color auto="1"/>
      </diagonal>
    </border>
    <border diagonalDown="1">
      <left/>
      <right style="thin">
        <color auto="1"/>
      </right>
      <top/>
      <bottom/>
      <diagonal style="thin">
        <color auto="1"/>
      </diagonal>
    </border>
    <border diagonalDown="1">
      <left style="double">
        <color auto="1"/>
      </left>
      <right/>
      <top/>
      <bottom style="double">
        <color auto="1"/>
      </bottom>
      <diagonal style="thin">
        <color auto="1"/>
      </diagonal>
    </border>
    <border diagonalDown="1">
      <left/>
      <right style="thin">
        <color auto="1"/>
      </right>
      <top/>
      <bottom style="double">
        <color auto="1"/>
      </bottom>
      <diagonal style="thin">
        <color auto="1"/>
      </diagonal>
    </border>
    <border>
      <left style="double">
        <color auto="1"/>
      </left>
      <right/>
      <top/>
      <bottom/>
      <diagonal/>
    </border>
    <border>
      <left style="thin">
        <color indexed="64"/>
      </left>
      <right style="hair">
        <color indexed="64"/>
      </right>
      <top style="hair">
        <color indexed="64"/>
      </top>
      <bottom/>
      <diagonal/>
    </border>
    <border>
      <left style="double">
        <color auto="1"/>
      </left>
      <right style="double">
        <color auto="1"/>
      </right>
      <top/>
      <bottom/>
      <diagonal/>
    </border>
    <border>
      <left style="hair">
        <color indexed="64"/>
      </left>
      <right style="double">
        <color auto="1"/>
      </right>
      <top/>
      <bottom/>
      <diagonal/>
    </border>
    <border>
      <left style="hair">
        <color indexed="64"/>
      </left>
      <right style="double">
        <color auto="1"/>
      </right>
      <top style="thin">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s>
  <cellStyleXfs count="9">
    <xf numFmtId="0" fontId="0" fillId="0" borderId="0">
      <alignment vertical="center"/>
    </xf>
    <xf numFmtId="0" fontId="20" fillId="0" borderId="0"/>
    <xf numFmtId="0" fontId="27" fillId="0" borderId="0"/>
    <xf numFmtId="0" fontId="28" fillId="0" borderId="0">
      <alignment vertical="center"/>
    </xf>
    <xf numFmtId="38" fontId="28" fillId="0" borderId="0" applyFont="0" applyFill="0" applyBorder="0" applyAlignment="0" applyProtection="0">
      <alignment vertical="center"/>
    </xf>
    <xf numFmtId="38" fontId="49" fillId="0" borderId="0" applyFont="0" applyFill="0" applyBorder="0" applyAlignment="0" applyProtection="0">
      <alignment vertical="center"/>
    </xf>
    <xf numFmtId="38" fontId="20" fillId="0" borderId="0" applyFont="0" applyFill="0" applyBorder="0" applyAlignment="0" applyProtection="0">
      <alignment vertical="center"/>
    </xf>
    <xf numFmtId="38" fontId="28" fillId="0" borderId="0" applyFont="0" applyFill="0" applyBorder="0" applyAlignment="0" applyProtection="0">
      <alignment vertical="center"/>
    </xf>
    <xf numFmtId="0" fontId="28" fillId="0" borderId="0">
      <alignment vertical="center"/>
    </xf>
  </cellStyleXfs>
  <cellXfs count="1017">
    <xf numFmtId="0" fontId="0" fillId="0" borderId="0" xfId="0">
      <alignment vertical="center"/>
    </xf>
    <xf numFmtId="0" fontId="2" fillId="0" borderId="0" xfId="0" applyFont="1">
      <alignment vertical="center"/>
    </xf>
    <xf numFmtId="0" fontId="23" fillId="0" borderId="0" xfId="1" applyFont="1" applyAlignment="1">
      <alignment vertical="center"/>
    </xf>
    <xf numFmtId="0" fontId="25" fillId="0" borderId="34" xfId="1" applyFont="1" applyBorder="1" applyAlignment="1">
      <alignment vertical="center"/>
    </xf>
    <xf numFmtId="0" fontId="25" fillId="0" borderId="35" xfId="1" applyFont="1" applyBorder="1" applyAlignment="1">
      <alignment vertical="center"/>
    </xf>
    <xf numFmtId="0" fontId="25" fillId="0" borderId="0" xfId="1" applyFont="1" applyAlignment="1">
      <alignment vertical="center"/>
    </xf>
    <xf numFmtId="0" fontId="26" fillId="0" borderId="35" xfId="1" applyFont="1" applyBorder="1" applyAlignment="1">
      <alignment vertical="center"/>
    </xf>
    <xf numFmtId="0" fontId="4" fillId="0" borderId="0" xfId="3" applyFont="1">
      <alignment vertical="center"/>
    </xf>
    <xf numFmtId="0" fontId="2" fillId="0" borderId="0" xfId="3" applyFont="1">
      <alignment vertical="center"/>
    </xf>
    <xf numFmtId="0" fontId="11" fillId="0" borderId="0" xfId="3" applyFont="1">
      <alignment vertical="center"/>
    </xf>
    <xf numFmtId="0" fontId="16" fillId="0" borderId="0" xfId="3" applyFont="1" applyAlignment="1">
      <alignment vertical="center" wrapText="1"/>
    </xf>
    <xf numFmtId="180" fontId="29" fillId="0" borderId="29" xfId="3" applyNumberFormat="1" applyFont="1" applyBorder="1" applyAlignment="1">
      <alignment vertical="center" wrapText="1"/>
    </xf>
    <xf numFmtId="0" fontId="18" fillId="0" borderId="40" xfId="3" applyFont="1" applyBorder="1" applyAlignment="1">
      <alignment vertical="center" wrapText="1"/>
    </xf>
    <xf numFmtId="0" fontId="4" fillId="0" borderId="29" xfId="3" applyFont="1" applyBorder="1" applyAlignment="1">
      <alignment vertical="center" wrapText="1"/>
    </xf>
    <xf numFmtId="0" fontId="4" fillId="0" borderId="40" xfId="3" applyFont="1" applyBorder="1" applyAlignment="1">
      <alignment vertical="center" wrapText="1"/>
    </xf>
    <xf numFmtId="0" fontId="18" fillId="0" borderId="23" xfId="3" applyFont="1" applyBorder="1" applyAlignment="1">
      <alignment vertical="center" wrapText="1"/>
    </xf>
    <xf numFmtId="0" fontId="1" fillId="0" borderId="42" xfId="3" applyFont="1" applyBorder="1" applyAlignment="1">
      <alignment vertical="center" wrapText="1"/>
    </xf>
    <xf numFmtId="183" fontId="29" fillId="0" borderId="0" xfId="3" applyNumberFormat="1" applyFont="1" applyAlignment="1">
      <alignment vertical="center" wrapText="1"/>
    </xf>
    <xf numFmtId="0" fontId="1" fillId="0" borderId="23" xfId="3" applyFont="1" applyBorder="1" applyAlignment="1">
      <alignment vertical="center" wrapText="1"/>
    </xf>
    <xf numFmtId="0" fontId="2" fillId="0" borderId="0" xfId="3" applyFont="1" applyAlignment="1">
      <alignment vertical="center" wrapText="1"/>
    </xf>
    <xf numFmtId="0" fontId="2" fillId="0" borderId="23" xfId="3" applyFont="1" applyBorder="1" applyAlignment="1">
      <alignment vertical="center" wrapText="1"/>
    </xf>
    <xf numFmtId="0" fontId="2" fillId="0" borderId="26" xfId="3" applyFont="1" applyBorder="1" applyAlignment="1">
      <alignment vertical="top" wrapText="1"/>
    </xf>
    <xf numFmtId="0" fontId="2" fillId="0" borderId="25" xfId="3" applyFont="1" applyBorder="1" applyAlignment="1">
      <alignment vertical="top" wrapText="1"/>
    </xf>
    <xf numFmtId="0" fontId="13" fillId="0" borderId="25" xfId="3" applyFont="1" applyBorder="1" applyAlignment="1">
      <alignment horizontal="center" vertical="top" wrapText="1"/>
    </xf>
    <xf numFmtId="0" fontId="2" fillId="0" borderId="41" xfId="3" applyFont="1" applyBorder="1" applyAlignment="1">
      <alignment horizontal="right" vertical="top" wrapText="1"/>
    </xf>
    <xf numFmtId="0" fontId="18" fillId="0" borderId="32" xfId="3" applyFont="1" applyBorder="1" applyAlignment="1">
      <alignment vertical="center" shrinkToFit="1"/>
    </xf>
    <xf numFmtId="184" fontId="18" fillId="0" borderId="32" xfId="3" applyNumberFormat="1" applyFont="1" applyBorder="1" applyAlignment="1">
      <alignment horizontal="center" vertical="center" shrinkToFit="1"/>
    </xf>
    <xf numFmtId="184" fontId="18" fillId="0" borderId="44" xfId="3" applyNumberFormat="1" applyFont="1" applyBorder="1" applyAlignment="1">
      <alignment horizontal="center" vertical="center" shrinkToFit="1"/>
    </xf>
    <xf numFmtId="184" fontId="2" fillId="0" borderId="27" xfId="3" applyNumberFormat="1" applyFont="1" applyBorder="1" applyAlignment="1">
      <alignment horizontal="center" vertical="center" shrinkToFit="1"/>
    </xf>
    <xf numFmtId="185" fontId="18" fillId="0" borderId="32" xfId="3" applyNumberFormat="1" applyFont="1" applyBorder="1" applyAlignment="1">
      <alignment vertical="top" shrinkToFit="1"/>
    </xf>
    <xf numFmtId="0" fontId="18" fillId="0" borderId="35" xfId="3" applyFont="1" applyBorder="1" applyAlignment="1">
      <alignment vertical="center" shrinkToFit="1"/>
    </xf>
    <xf numFmtId="184" fontId="18" fillId="0" borderId="35" xfId="3" applyNumberFormat="1" applyFont="1" applyBorder="1" applyAlignment="1">
      <alignment horizontal="center" vertical="center" shrinkToFit="1"/>
    </xf>
    <xf numFmtId="0" fontId="18" fillId="0" borderId="35" xfId="3" applyFont="1" applyBorder="1" applyAlignment="1">
      <alignment horizontal="center" vertical="center" shrinkToFit="1"/>
    </xf>
    <xf numFmtId="184" fontId="18" fillId="0" borderId="46" xfId="3" applyNumberFormat="1" applyFont="1" applyBorder="1" applyAlignment="1">
      <alignment horizontal="center" vertical="center" shrinkToFit="1"/>
    </xf>
    <xf numFmtId="184" fontId="18" fillId="0" borderId="47" xfId="3" applyNumberFormat="1" applyFont="1" applyBorder="1" applyAlignment="1">
      <alignment horizontal="center" vertical="center" shrinkToFit="1"/>
    </xf>
    <xf numFmtId="185" fontId="18" fillId="0" borderId="35" xfId="3" applyNumberFormat="1" applyFont="1" applyBorder="1" applyAlignment="1">
      <alignment vertical="top" shrinkToFit="1"/>
    </xf>
    <xf numFmtId="184" fontId="2" fillId="0" borderId="35" xfId="3" applyNumberFormat="1" applyFont="1" applyBorder="1" applyAlignment="1">
      <alignment horizontal="center" vertical="center" shrinkToFit="1"/>
    </xf>
    <xf numFmtId="0" fontId="4" fillId="0" borderId="35" xfId="3" applyFont="1" applyBorder="1" applyAlignment="1">
      <alignment horizontal="center" vertical="top" shrinkToFit="1"/>
    </xf>
    <xf numFmtId="0" fontId="2" fillId="0" borderId="35" xfId="3" applyFont="1" applyBorder="1" applyAlignment="1">
      <alignment horizontal="center" vertical="top" shrinkToFit="1"/>
    </xf>
    <xf numFmtId="0" fontId="18" fillId="0" borderId="34" xfId="3" applyFont="1" applyBorder="1" applyAlignment="1">
      <alignment vertical="center" shrinkToFit="1"/>
    </xf>
    <xf numFmtId="0" fontId="18" fillId="0" borderId="34" xfId="3" applyFont="1" applyBorder="1" applyAlignment="1">
      <alignment horizontal="center" vertical="center" shrinkToFit="1"/>
    </xf>
    <xf numFmtId="184" fontId="18" fillId="0" borderId="48" xfId="3" applyNumberFormat="1" applyFont="1" applyBorder="1" applyAlignment="1">
      <alignment horizontal="center" vertical="center" shrinkToFit="1"/>
    </xf>
    <xf numFmtId="185" fontId="18" fillId="0" borderId="34" xfId="3" applyNumberFormat="1" applyFont="1" applyBorder="1" applyAlignment="1">
      <alignment vertical="top" shrinkToFit="1"/>
    </xf>
    <xf numFmtId="0" fontId="4" fillId="0" borderId="35" xfId="3" applyFont="1" applyBorder="1" applyAlignment="1">
      <alignment vertical="center" shrinkToFit="1"/>
    </xf>
    <xf numFmtId="0" fontId="2" fillId="0" borderId="32" xfId="3" applyFont="1" applyBorder="1" applyAlignment="1">
      <alignment vertical="top" shrinkToFit="1"/>
    </xf>
    <xf numFmtId="0" fontId="2" fillId="0" borderId="35" xfId="3" applyFont="1" applyBorder="1" applyAlignment="1">
      <alignment vertical="top" shrinkToFit="1"/>
    </xf>
    <xf numFmtId="184" fontId="2" fillId="0" borderId="24" xfId="3" applyNumberFormat="1" applyFont="1" applyBorder="1" applyAlignment="1">
      <alignment horizontal="center" vertical="center" shrinkToFit="1"/>
    </xf>
    <xf numFmtId="0" fontId="2" fillId="0" borderId="34" xfId="3" applyFont="1" applyBorder="1" applyAlignment="1">
      <alignment horizontal="center" vertical="top" shrinkToFit="1"/>
    </xf>
    <xf numFmtId="0" fontId="2" fillId="0" borderId="48" xfId="3" applyFont="1" applyBorder="1" applyAlignment="1">
      <alignment horizontal="right" vertical="center" shrinkToFit="1"/>
    </xf>
    <xf numFmtId="0" fontId="2" fillId="0" borderId="24" xfId="3" applyFont="1" applyBorder="1" applyAlignment="1">
      <alignment horizontal="center" vertical="top" shrinkToFit="1"/>
    </xf>
    <xf numFmtId="0" fontId="2" fillId="0" borderId="34" xfId="3" applyFont="1" applyBorder="1" applyAlignment="1">
      <alignment vertical="top" shrinkToFit="1"/>
    </xf>
    <xf numFmtId="184" fontId="2" fillId="0" borderId="34" xfId="3" applyNumberFormat="1" applyFont="1" applyBorder="1" applyAlignment="1">
      <alignment horizontal="right" vertical="center" shrinkToFit="1"/>
    </xf>
    <xf numFmtId="0" fontId="2" fillId="0" borderId="49" xfId="3" applyFont="1" applyBorder="1" applyAlignment="1">
      <alignment horizontal="center" vertical="center" wrapText="1"/>
    </xf>
    <xf numFmtId="0" fontId="2" fillId="0" borderId="50" xfId="3" applyFont="1" applyBorder="1" applyAlignment="1">
      <alignment horizontal="center" vertical="center" wrapText="1"/>
    </xf>
    <xf numFmtId="0" fontId="2" fillId="0" borderId="39" xfId="3" applyFont="1" applyBorder="1" applyAlignment="1">
      <alignment horizontal="center" vertical="center" wrapText="1"/>
    </xf>
    <xf numFmtId="0" fontId="2" fillId="0" borderId="0" xfId="3" applyFont="1" applyAlignment="1">
      <alignment horizontal="justify" vertical="center"/>
    </xf>
    <xf numFmtId="0" fontId="2" fillId="0" borderId="30" xfId="3" applyFont="1" applyBorder="1">
      <alignment vertical="center"/>
    </xf>
    <xf numFmtId="0" fontId="2" fillId="0" borderId="26" xfId="3" applyFont="1" applyBorder="1">
      <alignment vertical="center"/>
    </xf>
    <xf numFmtId="0" fontId="2" fillId="0" borderId="25" xfId="3" applyFont="1" applyBorder="1">
      <alignment vertical="center"/>
    </xf>
    <xf numFmtId="0" fontId="31" fillId="0" borderId="0" xfId="3" applyFont="1">
      <alignment vertical="center"/>
    </xf>
    <xf numFmtId="0" fontId="1" fillId="0" borderId="29" xfId="3" applyFont="1" applyBorder="1" applyAlignment="1">
      <alignment horizontal="center"/>
    </xf>
    <xf numFmtId="0" fontId="1" fillId="0" borderId="0" xfId="3" applyFont="1" applyAlignment="1">
      <alignment horizontal="justify" vertical="center"/>
    </xf>
    <xf numFmtId="0" fontId="28" fillId="0" borderId="0" xfId="3">
      <alignment vertical="center"/>
    </xf>
    <xf numFmtId="0" fontId="32" fillId="0" borderId="0" xfId="1" applyFont="1" applyAlignment="1">
      <alignment horizontal="center" vertical="center"/>
    </xf>
    <xf numFmtId="0" fontId="32" fillId="0" borderId="0" xfId="1" applyFont="1" applyAlignment="1">
      <alignment vertical="center"/>
    </xf>
    <xf numFmtId="0" fontId="33" fillId="0" borderId="0" xfId="3" applyFont="1">
      <alignment vertical="center"/>
    </xf>
    <xf numFmtId="0" fontId="34" fillId="0" borderId="0" xfId="1" applyFont="1" applyAlignment="1">
      <alignment vertical="center"/>
    </xf>
    <xf numFmtId="0" fontId="24" fillId="0" borderId="0" xfId="1" applyFont="1" applyAlignment="1">
      <alignment vertical="center"/>
    </xf>
    <xf numFmtId="0" fontId="24" fillId="0" borderId="30" xfId="1" applyFont="1" applyBorder="1" applyAlignment="1">
      <alignment horizontal="center" vertical="center"/>
    </xf>
    <xf numFmtId="176" fontId="26" fillId="0" borderId="29" xfId="1" applyNumberFormat="1" applyFont="1" applyBorder="1" applyAlignment="1">
      <alignment vertical="center" shrinkToFit="1"/>
    </xf>
    <xf numFmtId="0" fontId="24" fillId="0" borderId="40" xfId="1" applyFont="1" applyBorder="1" applyAlignment="1">
      <alignment horizontal="center" vertical="center"/>
    </xf>
    <xf numFmtId="0" fontId="26" fillId="0" borderId="32" xfId="1" applyFont="1" applyBorder="1" applyAlignment="1">
      <alignment horizontal="center" vertical="center"/>
    </xf>
    <xf numFmtId="0" fontId="24" fillId="0" borderId="42" xfId="1" applyFont="1" applyBorder="1" applyAlignment="1">
      <alignment horizontal="center" vertical="center"/>
    </xf>
    <xf numFmtId="0" fontId="24" fillId="0" borderId="23" xfId="1" applyFont="1" applyBorder="1" applyAlignment="1">
      <alignment horizontal="center" vertical="center"/>
    </xf>
    <xf numFmtId="0" fontId="26" fillId="0" borderId="35" xfId="1" applyFont="1" applyBorder="1" applyAlignment="1">
      <alignment horizontal="center" vertical="center"/>
    </xf>
    <xf numFmtId="0" fontId="24" fillId="0" borderId="26" xfId="1" applyFont="1" applyBorder="1" applyAlignment="1">
      <alignment horizontal="center" vertical="center"/>
    </xf>
    <xf numFmtId="176" fontId="26" fillId="0" borderId="25" xfId="1" applyNumberFormat="1" applyFont="1" applyBorder="1" applyAlignment="1">
      <alignment vertical="center" shrinkToFit="1"/>
    </xf>
    <xf numFmtId="0" fontId="24" fillId="0" borderId="41" xfId="1" applyFont="1" applyBorder="1" applyAlignment="1">
      <alignment horizontal="center" vertical="center"/>
    </xf>
    <xf numFmtId="178" fontId="25" fillId="0" borderId="32" xfId="4" applyNumberFormat="1" applyFont="1" applyBorder="1" applyAlignment="1">
      <alignment vertical="center"/>
    </xf>
    <xf numFmtId="0" fontId="25" fillId="0" borderId="32" xfId="1" applyFont="1" applyBorder="1" applyAlignment="1">
      <alignment horizontal="center" vertical="center"/>
    </xf>
    <xf numFmtId="0" fontId="39" fillId="0" borderId="32" xfId="1" applyFont="1" applyBorder="1" applyAlignment="1">
      <alignment horizontal="right" vertical="center"/>
    </xf>
    <xf numFmtId="178" fontId="25" fillId="0" borderId="34" xfId="4" applyNumberFormat="1" applyFont="1" applyBorder="1" applyAlignment="1">
      <alignment vertical="center"/>
    </xf>
    <xf numFmtId="0" fontId="25" fillId="0" borderId="35" xfId="1" applyFont="1" applyBorder="1" applyAlignment="1">
      <alignment horizontal="center" vertical="center"/>
    </xf>
    <xf numFmtId="0" fontId="21" fillId="0" borderId="35" xfId="1" applyFont="1" applyBorder="1"/>
    <xf numFmtId="56" fontId="39" fillId="0" borderId="34" xfId="1" applyNumberFormat="1" applyFont="1" applyBorder="1" applyAlignment="1">
      <alignment horizontal="left" vertical="center"/>
    </xf>
    <xf numFmtId="0" fontId="25" fillId="0" borderId="34" xfId="1" applyFont="1" applyBorder="1" applyAlignment="1">
      <alignment horizontal="center" vertical="center"/>
    </xf>
    <xf numFmtId="0" fontId="21" fillId="0" borderId="32" xfId="1" applyFont="1" applyBorder="1"/>
    <xf numFmtId="0" fontId="26" fillId="0" borderId="30" xfId="1" applyFont="1" applyBorder="1" applyAlignment="1">
      <alignment horizontal="center" vertical="center"/>
    </xf>
    <xf numFmtId="0" fontId="40" fillId="0" borderId="32" xfId="1" applyFont="1" applyBorder="1" applyAlignment="1">
      <alignment horizontal="right" vertical="center"/>
    </xf>
    <xf numFmtId="0" fontId="26" fillId="0" borderId="42" xfId="1" applyFont="1" applyBorder="1" applyAlignment="1">
      <alignment horizontal="center" vertical="center"/>
    </xf>
    <xf numFmtId="56" fontId="40" fillId="0" borderId="34" xfId="1" quotePrefix="1" applyNumberFormat="1" applyFont="1" applyBorder="1" applyAlignment="1">
      <alignment horizontal="left" vertical="center"/>
    </xf>
    <xf numFmtId="0" fontId="26" fillId="0" borderId="34" xfId="1" applyFont="1" applyBorder="1" applyAlignment="1">
      <alignment horizontal="left" vertical="center"/>
    </xf>
    <xf numFmtId="0" fontId="24" fillId="0" borderId="32" xfId="1" applyFont="1" applyBorder="1" applyAlignment="1">
      <alignment horizontal="center" vertical="top"/>
    </xf>
    <xf numFmtId="0" fontId="25" fillId="0" borderId="32" xfId="1" applyFont="1" applyBorder="1" applyAlignment="1">
      <alignment horizontal="center" vertical="center" shrinkToFit="1"/>
    </xf>
    <xf numFmtId="0" fontId="25" fillId="0" borderId="32" xfId="1" applyFont="1" applyBorder="1" applyAlignment="1">
      <alignment horizontal="center" vertical="top"/>
    </xf>
    <xf numFmtId="0" fontId="25" fillId="0" borderId="26" xfId="1" applyFont="1" applyBorder="1" applyAlignment="1">
      <alignment horizontal="center"/>
    </xf>
    <xf numFmtId="0" fontId="25" fillId="0" borderId="43" xfId="1" applyFont="1" applyBorder="1" applyAlignment="1">
      <alignment horizontal="center" vertical="center"/>
    </xf>
    <xf numFmtId="0" fontId="25" fillId="0" borderId="38" xfId="1" applyFont="1" applyBorder="1" applyAlignment="1">
      <alignment horizontal="center" vertical="center"/>
    </xf>
    <xf numFmtId="0" fontId="25" fillId="0" borderId="45" xfId="1" applyFont="1" applyBorder="1" applyAlignment="1">
      <alignment vertical="center"/>
    </xf>
    <xf numFmtId="0" fontId="25" fillId="0" borderId="34" xfId="1" applyFont="1" applyBorder="1" applyAlignment="1">
      <alignment horizontal="center"/>
    </xf>
    <xf numFmtId="0" fontId="6" fillId="0" borderId="42" xfId="3" applyFont="1" applyBorder="1" applyAlignment="1">
      <alignment horizontal="center" vertical="center"/>
    </xf>
    <xf numFmtId="0" fontId="1" fillId="0" borderId="23" xfId="3" applyFont="1" applyBorder="1" applyAlignment="1">
      <alignment horizontal="right" vertical="center"/>
    </xf>
    <xf numFmtId="0" fontId="6" fillId="0" borderId="42" xfId="3" applyFont="1" applyBorder="1">
      <alignment vertical="center"/>
    </xf>
    <xf numFmtId="0" fontId="6" fillId="0" borderId="0" xfId="3" applyFont="1">
      <alignment vertical="center"/>
    </xf>
    <xf numFmtId="0" fontId="1" fillId="0" borderId="23" xfId="3" applyFont="1" applyBorder="1">
      <alignment vertical="center"/>
    </xf>
    <xf numFmtId="0" fontId="28" fillId="0" borderId="0" xfId="3" applyAlignment="1">
      <alignment horizontal="centerContinuous" vertical="center"/>
    </xf>
    <xf numFmtId="0" fontId="38" fillId="0" borderId="0" xfId="3" applyFont="1" applyAlignment="1">
      <alignment horizontal="centerContinuous" vertical="center"/>
    </xf>
    <xf numFmtId="0" fontId="24" fillId="0" borderId="0" xfId="1" applyFont="1"/>
    <xf numFmtId="0" fontId="20" fillId="0" borderId="0" xfId="1"/>
    <xf numFmtId="0" fontId="26" fillId="0" borderId="32" xfId="1" applyFont="1" applyBorder="1" applyAlignment="1">
      <alignment vertical="center"/>
    </xf>
    <xf numFmtId="0" fontId="26" fillId="0" borderId="40" xfId="1" applyFont="1" applyBorder="1" applyAlignment="1">
      <alignment vertical="center"/>
    </xf>
    <xf numFmtId="186" fontId="26" fillId="0" borderId="42" xfId="1" applyNumberFormat="1" applyFont="1" applyBorder="1" applyAlignment="1">
      <alignment vertical="center"/>
    </xf>
    <xf numFmtId="0" fontId="26" fillId="0" borderId="23" xfId="1" applyFont="1" applyBorder="1" applyAlignment="1">
      <alignment vertical="center"/>
    </xf>
    <xf numFmtId="0" fontId="40" fillId="0" borderId="32" xfId="1" applyFont="1" applyBorder="1" applyAlignment="1">
      <alignment vertical="center"/>
    </xf>
    <xf numFmtId="0" fontId="26" fillId="0" borderId="30" xfId="1" applyFont="1" applyBorder="1" applyAlignment="1">
      <alignment horizontal="center" vertical="center" shrinkToFit="1"/>
    </xf>
    <xf numFmtId="0" fontId="40" fillId="0" borderId="35" xfId="1" applyFont="1" applyBorder="1" applyAlignment="1">
      <alignment vertical="center"/>
    </xf>
    <xf numFmtId="0" fontId="26" fillId="0" borderId="42" xfId="1" applyFont="1" applyBorder="1" applyAlignment="1">
      <alignment horizontal="center" vertical="center" shrinkToFit="1"/>
    </xf>
    <xf numFmtId="0" fontId="26" fillId="0" borderId="34" xfId="1" applyFont="1" applyBorder="1" applyAlignment="1">
      <alignment vertical="center"/>
    </xf>
    <xf numFmtId="0" fontId="40" fillId="0" borderId="34" xfId="1" applyFont="1" applyBorder="1" applyAlignment="1">
      <alignment vertical="center" wrapText="1"/>
    </xf>
    <xf numFmtId="0" fontId="42" fillId="0" borderId="42" xfId="1" applyFont="1" applyBorder="1" applyAlignment="1">
      <alignment vertical="center"/>
    </xf>
    <xf numFmtId="0" fontId="42" fillId="0" borderId="0" xfId="1" applyFont="1" applyAlignment="1">
      <alignment vertical="center"/>
    </xf>
    <xf numFmtId="186" fontId="26" fillId="0" borderId="30" xfId="1" applyNumberFormat="1" applyFont="1" applyBorder="1" applyAlignment="1">
      <alignment vertical="center"/>
    </xf>
    <xf numFmtId="0" fontId="26" fillId="0" borderId="0" xfId="1" applyFont="1" applyAlignment="1">
      <alignment horizontal="center" vertical="center"/>
    </xf>
    <xf numFmtId="0" fontId="12" fillId="0" borderId="0" xfId="1" applyFont="1"/>
    <xf numFmtId="0" fontId="12" fillId="0" borderId="0" xfId="1" applyFont="1" applyAlignment="1">
      <alignment horizontal="center" vertical="center"/>
    </xf>
    <xf numFmtId="0" fontId="12" fillId="0" borderId="34" xfId="1" applyFont="1" applyBorder="1" applyAlignment="1">
      <alignment horizontal="center" vertical="center"/>
    </xf>
    <xf numFmtId="0" fontId="12" fillId="0" borderId="32" xfId="1" applyFont="1" applyBorder="1" applyAlignment="1">
      <alignment horizontal="center" vertical="center"/>
    </xf>
    <xf numFmtId="0" fontId="25" fillId="0" borderId="40" xfId="1" applyFont="1" applyBorder="1" applyAlignment="1">
      <alignment vertical="center"/>
    </xf>
    <xf numFmtId="0" fontId="25" fillId="0" borderId="23" xfId="1" applyFont="1" applyBorder="1" applyAlignment="1">
      <alignment vertical="center"/>
    </xf>
    <xf numFmtId="0" fontId="25" fillId="0" borderId="41" xfId="1" applyFont="1" applyBorder="1" applyAlignment="1">
      <alignment vertical="center"/>
    </xf>
    <xf numFmtId="0" fontId="1" fillId="0" borderId="40" xfId="3" applyFont="1" applyBorder="1">
      <alignment vertical="center"/>
    </xf>
    <xf numFmtId="0" fontId="2" fillId="0" borderId="35" xfId="3" applyFont="1" applyBorder="1" applyAlignment="1">
      <alignment horizontal="center" vertical="center" shrinkToFit="1"/>
    </xf>
    <xf numFmtId="0" fontId="4" fillId="0" borderId="0" xfId="3" applyFont="1" applyAlignment="1">
      <alignment vertical="center" wrapText="1"/>
    </xf>
    <xf numFmtId="0" fontId="4" fillId="0" borderId="0" xfId="3" applyFont="1" applyAlignment="1">
      <alignment horizontal="center" vertical="center" wrapText="1"/>
    </xf>
    <xf numFmtId="0" fontId="4" fillId="0" borderId="0" xfId="3" applyFont="1" applyAlignment="1">
      <alignment horizontal="justify" vertical="top" wrapText="1"/>
    </xf>
    <xf numFmtId="0" fontId="4" fillId="0" borderId="0" xfId="3" applyFont="1" applyAlignment="1">
      <alignment vertical="top"/>
    </xf>
    <xf numFmtId="0" fontId="4" fillId="0" borderId="0" xfId="3" applyFont="1" applyAlignment="1">
      <alignment vertical="top" wrapText="1"/>
    </xf>
    <xf numFmtId="0" fontId="4" fillId="0" borderId="0" xfId="3" applyFont="1" applyAlignment="1">
      <alignment horizontal="center" vertical="top" wrapText="1"/>
    </xf>
    <xf numFmtId="0" fontId="7" fillId="0" borderId="0" xfId="3" applyFont="1">
      <alignment vertical="center"/>
    </xf>
    <xf numFmtId="0" fontId="1" fillId="0" borderId="0" xfId="3" applyFont="1">
      <alignment vertical="center"/>
    </xf>
    <xf numFmtId="0" fontId="47" fillId="0" borderId="0" xfId="3" applyFont="1">
      <alignment vertical="center"/>
    </xf>
    <xf numFmtId="0" fontId="19" fillId="0" borderId="0" xfId="3" applyFont="1" applyAlignment="1">
      <alignment horizontal="center" vertical="center"/>
    </xf>
    <xf numFmtId="0" fontId="19" fillId="0" borderId="0" xfId="3" applyFont="1">
      <alignment vertical="center"/>
    </xf>
    <xf numFmtId="177" fontId="47" fillId="0" borderId="0" xfId="5" applyNumberFormat="1" applyFont="1" applyFill="1" applyBorder="1">
      <alignment vertical="center"/>
    </xf>
    <xf numFmtId="38" fontId="50" fillId="0" borderId="31" xfId="5" applyFont="1" applyFill="1" applyBorder="1">
      <alignment vertical="center"/>
    </xf>
    <xf numFmtId="38" fontId="41" fillId="0" borderId="31" xfId="5" applyFont="1" applyFill="1" applyBorder="1">
      <alignment vertical="center"/>
    </xf>
    <xf numFmtId="0" fontId="41" fillId="0" borderId="32" xfId="3" applyFont="1" applyBorder="1" applyAlignment="1">
      <alignment horizontal="center" vertical="center" wrapText="1"/>
    </xf>
    <xf numFmtId="178" fontId="50" fillId="2" borderId="36" xfId="5" applyNumberFormat="1" applyFont="1" applyFill="1" applyBorder="1">
      <alignment vertical="center"/>
    </xf>
    <xf numFmtId="178" fontId="41" fillId="2" borderId="36" xfId="5" applyNumberFormat="1" applyFont="1" applyFill="1" applyBorder="1">
      <alignment vertical="center"/>
    </xf>
    <xf numFmtId="178" fontId="46" fillId="2" borderId="36" xfId="5" applyNumberFormat="1" applyFont="1" applyFill="1" applyBorder="1">
      <alignment vertical="center"/>
    </xf>
    <xf numFmtId="179" fontId="50" fillId="2" borderId="33" xfId="5" applyNumberFormat="1" applyFont="1" applyFill="1" applyBorder="1">
      <alignment vertical="center"/>
    </xf>
    <xf numFmtId="179" fontId="41" fillId="2" borderId="33" xfId="5" applyNumberFormat="1" applyFont="1" applyFill="1" applyBorder="1">
      <alignment vertical="center"/>
    </xf>
    <xf numFmtId="179" fontId="46" fillId="2" borderId="33" xfId="5" applyNumberFormat="1" applyFont="1" applyFill="1" applyBorder="1">
      <alignment vertical="center"/>
    </xf>
    <xf numFmtId="38" fontId="46" fillId="0" borderId="31" xfId="5" applyFont="1" applyFill="1" applyBorder="1">
      <alignment vertical="center"/>
    </xf>
    <xf numFmtId="38" fontId="50" fillId="0" borderId="36" xfId="5" applyFont="1" applyFill="1" applyBorder="1">
      <alignment vertical="center"/>
    </xf>
    <xf numFmtId="38" fontId="46" fillId="0" borderId="36" xfId="5" applyFont="1" applyFill="1" applyBorder="1">
      <alignment vertical="center"/>
    </xf>
    <xf numFmtId="179" fontId="50" fillId="0" borderId="33" xfId="5" applyNumberFormat="1" applyFont="1" applyFill="1" applyBorder="1">
      <alignment vertical="center"/>
    </xf>
    <xf numFmtId="179" fontId="46" fillId="0" borderId="33" xfId="5" applyNumberFormat="1" applyFont="1" applyFill="1" applyBorder="1">
      <alignment vertical="center"/>
    </xf>
    <xf numFmtId="38" fontId="41" fillId="0" borderId="36" xfId="5" applyFont="1" applyFill="1" applyBorder="1">
      <alignment vertical="center"/>
    </xf>
    <xf numFmtId="179" fontId="41" fillId="0" borderId="33" xfId="5" applyNumberFormat="1" applyFont="1" applyFill="1" applyBorder="1">
      <alignment vertical="center"/>
    </xf>
    <xf numFmtId="177" fontId="41" fillId="0" borderId="31" xfId="3" applyNumberFormat="1" applyFont="1" applyBorder="1" applyAlignment="1">
      <alignment horizontal="center" vertical="center" shrinkToFit="1"/>
    </xf>
    <xf numFmtId="177" fontId="41" fillId="0" borderId="33" xfId="3" applyNumberFormat="1" applyFont="1" applyBorder="1" applyAlignment="1">
      <alignment horizontal="center" vertical="center" wrapText="1"/>
    </xf>
    <xf numFmtId="177" fontId="41" fillId="0" borderId="33" xfId="3" applyNumberFormat="1" applyFont="1" applyBorder="1" applyAlignment="1">
      <alignment horizontal="center" vertical="center" wrapText="1" shrinkToFit="1"/>
    </xf>
    <xf numFmtId="0" fontId="19" fillId="0" borderId="29" xfId="3" applyFont="1" applyBorder="1">
      <alignment vertical="center"/>
    </xf>
    <xf numFmtId="0" fontId="47" fillId="0" borderId="38" xfId="3" applyFont="1" applyBorder="1">
      <alignment vertical="center"/>
    </xf>
    <xf numFmtId="0" fontId="53" fillId="0" borderId="29" xfId="3" applyFont="1" applyBorder="1">
      <alignment vertical="center"/>
    </xf>
    <xf numFmtId="0" fontId="53" fillId="0" borderId="0" xfId="3" applyFont="1">
      <alignment vertical="center"/>
    </xf>
    <xf numFmtId="0" fontId="47" fillId="2" borderId="39" xfId="3" applyFont="1" applyFill="1" applyBorder="1">
      <alignment vertical="center"/>
    </xf>
    <xf numFmtId="181" fontId="25" fillId="0" borderId="0" xfId="1" applyNumberFormat="1" applyFont="1" applyAlignment="1">
      <alignment vertical="center"/>
    </xf>
    <xf numFmtId="181" fontId="25" fillId="0" borderId="34" xfId="1" applyNumberFormat="1" applyFont="1" applyBorder="1" applyAlignment="1">
      <alignment vertical="center"/>
    </xf>
    <xf numFmtId="0" fontId="51" fillId="0" borderId="42" xfId="3" applyFont="1" applyBorder="1">
      <alignment vertical="center"/>
    </xf>
    <xf numFmtId="0" fontId="1" fillId="0" borderId="0" xfId="3" applyFont="1" applyAlignment="1">
      <alignment horizontal="center" vertical="center"/>
    </xf>
    <xf numFmtId="187" fontId="26" fillId="0" borderId="32" xfId="1" applyNumberFormat="1" applyFont="1" applyBorder="1" applyAlignment="1">
      <alignment vertical="center"/>
    </xf>
    <xf numFmtId="187" fontId="25" fillId="0" borderId="35" xfId="1" applyNumberFormat="1" applyFont="1" applyBorder="1" applyAlignment="1">
      <alignment vertical="center"/>
    </xf>
    <xf numFmtId="187" fontId="26" fillId="0" borderId="35" xfId="1" applyNumberFormat="1" applyFont="1" applyBorder="1" applyAlignment="1">
      <alignment vertical="center"/>
    </xf>
    <xf numFmtId="0" fontId="4" fillId="0" borderId="73" xfId="3" applyFont="1" applyBorder="1">
      <alignment vertical="center"/>
    </xf>
    <xf numFmtId="0" fontId="4" fillId="0" borderId="74" xfId="3" applyFont="1" applyBorder="1">
      <alignment vertical="center"/>
    </xf>
    <xf numFmtId="0" fontId="4" fillId="0" borderId="76" xfId="3" applyFont="1" applyBorder="1" applyAlignment="1"/>
    <xf numFmtId="0" fontId="4" fillId="0" borderId="21" xfId="3" applyFont="1" applyBorder="1">
      <alignment vertical="center"/>
    </xf>
    <xf numFmtId="0" fontId="4" fillId="0" borderId="3" xfId="3" applyFont="1" applyBorder="1">
      <alignment vertical="center"/>
    </xf>
    <xf numFmtId="0" fontId="4" fillId="0" borderId="2" xfId="3" applyFont="1" applyBorder="1">
      <alignment vertical="center"/>
    </xf>
    <xf numFmtId="0" fontId="4" fillId="0" borderId="20" xfId="3" applyFont="1" applyBorder="1">
      <alignment vertical="center"/>
    </xf>
    <xf numFmtId="0" fontId="4" fillId="0" borderId="19" xfId="3" applyFont="1" applyBorder="1">
      <alignment vertical="center"/>
    </xf>
    <xf numFmtId="0" fontId="4" fillId="0" borderId="13" xfId="3" applyFont="1" applyBorder="1">
      <alignment vertical="center"/>
    </xf>
    <xf numFmtId="0" fontId="29" fillId="0" borderId="0" xfId="3" applyFont="1">
      <alignment vertical="center"/>
    </xf>
    <xf numFmtId="0" fontId="4" fillId="0" borderId="78" xfId="3" applyFont="1" applyBorder="1" applyAlignment="1">
      <alignment vertical="top"/>
    </xf>
    <xf numFmtId="0" fontId="4" fillId="0" borderId="29" xfId="3" applyFont="1" applyBorder="1" applyAlignment="1">
      <alignment vertical="top"/>
    </xf>
    <xf numFmtId="0" fontId="4" fillId="0" borderId="40" xfId="3" applyFont="1" applyBorder="1" applyAlignment="1">
      <alignment vertical="top"/>
    </xf>
    <xf numFmtId="0" fontId="4" fillId="0" borderId="81" xfId="3" applyFont="1" applyBorder="1" applyAlignment="1"/>
    <xf numFmtId="0" fontId="4" fillId="0" borderId="74" xfId="3" applyFont="1" applyBorder="1" applyAlignment="1"/>
    <xf numFmtId="0" fontId="4" fillId="0" borderId="75" xfId="3" applyFont="1" applyBorder="1" applyAlignment="1"/>
    <xf numFmtId="0" fontId="4" fillId="0" borderId="4" xfId="3" applyFont="1" applyBorder="1">
      <alignment vertical="center"/>
    </xf>
    <xf numFmtId="0" fontId="4" fillId="0" borderId="15" xfId="3" applyFont="1" applyBorder="1">
      <alignment vertical="center"/>
    </xf>
    <xf numFmtId="38" fontId="48" fillId="0" borderId="36" xfId="5" applyFont="1" applyFill="1" applyBorder="1">
      <alignment vertical="center"/>
    </xf>
    <xf numFmtId="179" fontId="48" fillId="0" borderId="33" xfId="5" applyNumberFormat="1" applyFont="1" applyFill="1" applyBorder="1">
      <alignment vertical="center"/>
    </xf>
    <xf numFmtId="0" fontId="17" fillId="0" borderId="0" xfId="3" applyFont="1">
      <alignment vertical="center"/>
    </xf>
    <xf numFmtId="0" fontId="1" fillId="0" borderId="30" xfId="3" applyFont="1" applyBorder="1" applyAlignment="1">
      <alignment vertical="center" wrapText="1"/>
    </xf>
    <xf numFmtId="176" fontId="29" fillId="0" borderId="29" xfId="3" applyNumberFormat="1" applyFont="1" applyBorder="1" applyAlignment="1">
      <alignment vertical="center" wrapText="1"/>
    </xf>
    <xf numFmtId="0" fontId="17" fillId="0" borderId="32" xfId="3" applyFont="1" applyBorder="1">
      <alignment vertical="center"/>
    </xf>
    <xf numFmtId="0" fontId="17" fillId="0" borderId="30" xfId="3" applyFont="1" applyBorder="1">
      <alignment vertical="center"/>
    </xf>
    <xf numFmtId="0" fontId="17" fillId="0" borderId="40" xfId="3" applyFont="1" applyBorder="1">
      <alignment vertical="center"/>
    </xf>
    <xf numFmtId="0" fontId="1" fillId="0" borderId="0" xfId="3" quotePrefix="1" applyFont="1" applyAlignment="1">
      <alignment horizontal="right" vertical="center" wrapText="1"/>
    </xf>
    <xf numFmtId="0" fontId="17" fillId="0" borderId="35" xfId="3" applyFont="1" applyBorder="1">
      <alignment vertical="center"/>
    </xf>
    <xf numFmtId="0" fontId="17" fillId="0" borderId="42" xfId="3" applyFont="1" applyBorder="1">
      <alignment vertical="center"/>
    </xf>
    <xf numFmtId="0" fontId="17" fillId="0" borderId="23" xfId="3" applyFont="1" applyBorder="1">
      <alignment vertical="center"/>
    </xf>
    <xf numFmtId="0" fontId="17" fillId="0" borderId="34" xfId="3" applyFont="1" applyBorder="1">
      <alignment vertical="center"/>
    </xf>
    <xf numFmtId="0" fontId="2" fillId="0" borderId="32" xfId="3" applyFont="1" applyBorder="1" applyAlignment="1">
      <alignment horizontal="center" vertical="center" shrinkToFit="1"/>
    </xf>
    <xf numFmtId="184" fontId="18" fillId="0" borderId="35" xfId="3" quotePrefix="1" applyNumberFormat="1" applyFont="1" applyBorder="1" applyAlignment="1">
      <alignment horizontal="center" vertical="center" shrinkToFit="1"/>
    </xf>
    <xf numFmtId="0" fontId="18" fillId="0" borderId="42" xfId="3" applyFont="1" applyBorder="1">
      <alignment vertical="center"/>
    </xf>
    <xf numFmtId="0" fontId="18" fillId="0" borderId="0" xfId="3" applyFont="1">
      <alignment vertical="center"/>
    </xf>
    <xf numFmtId="0" fontId="18" fillId="0" borderId="29" xfId="3" applyFont="1" applyBorder="1">
      <alignment vertical="center"/>
    </xf>
    <xf numFmtId="0" fontId="55" fillId="0" borderId="23" xfId="3" applyFont="1" applyBorder="1">
      <alignment vertical="center"/>
    </xf>
    <xf numFmtId="184" fontId="2" fillId="0" borderId="47" xfId="3" applyNumberFormat="1" applyFont="1" applyBorder="1" applyAlignment="1">
      <alignment horizontal="center" vertical="center" shrinkToFit="1"/>
    </xf>
    <xf numFmtId="184" fontId="2" fillId="0" borderId="35" xfId="3" quotePrefix="1" applyNumberFormat="1" applyFont="1" applyBorder="1" applyAlignment="1">
      <alignment horizontal="center" vertical="center" shrinkToFit="1"/>
    </xf>
    <xf numFmtId="0" fontId="18" fillId="0" borderId="35" xfId="3" applyFont="1" applyBorder="1">
      <alignment vertical="center"/>
    </xf>
    <xf numFmtId="0" fontId="2" fillId="0" borderId="44" xfId="3" applyFont="1" applyBorder="1" applyAlignment="1">
      <alignment horizontal="right" vertical="center" shrinkToFit="1"/>
    </xf>
    <xf numFmtId="0" fontId="2" fillId="0" borderId="27" xfId="3" applyFont="1" applyBorder="1" applyAlignment="1">
      <alignment horizontal="center" vertical="top" shrinkToFit="1"/>
    </xf>
    <xf numFmtId="0" fontId="2" fillId="0" borderId="46" xfId="3" applyFont="1" applyBorder="1" applyAlignment="1">
      <alignment horizontal="right" vertical="center" shrinkToFit="1"/>
    </xf>
    <xf numFmtId="0" fontId="2" fillId="0" borderId="47" xfId="3" applyFont="1" applyBorder="1" applyAlignment="1">
      <alignment horizontal="center" vertical="top" shrinkToFit="1"/>
    </xf>
    <xf numFmtId="184" fontId="2" fillId="0" borderId="35" xfId="3" applyNumberFormat="1" applyFont="1" applyBorder="1" applyAlignment="1">
      <alignment horizontal="left" vertical="center" shrinkToFit="1"/>
    </xf>
    <xf numFmtId="184" fontId="56" fillId="0" borderId="35" xfId="3" applyNumberFormat="1" applyFont="1" applyBorder="1" applyAlignment="1">
      <alignment horizontal="center" vertical="center" shrinkToFit="1"/>
    </xf>
    <xf numFmtId="0" fontId="56" fillId="0" borderId="35" xfId="3" applyFont="1" applyBorder="1" applyAlignment="1">
      <alignment horizontal="center" vertical="center" shrinkToFit="1"/>
    </xf>
    <xf numFmtId="181" fontId="2" fillId="0" borderId="35" xfId="3" applyNumberFormat="1" applyFont="1" applyBorder="1" applyAlignment="1">
      <alignment vertical="top" shrinkToFit="1"/>
    </xf>
    <xf numFmtId="181" fontId="2" fillId="0" borderId="35" xfId="3" applyNumberFormat="1" applyFont="1" applyBorder="1" applyAlignment="1">
      <alignment vertical="center" shrinkToFit="1"/>
    </xf>
    <xf numFmtId="184" fontId="2" fillId="0" borderId="35" xfId="3" quotePrefix="1" applyNumberFormat="1" applyFont="1" applyBorder="1" applyAlignment="1">
      <alignment horizontal="left" vertical="center" shrinkToFit="1"/>
    </xf>
    <xf numFmtId="184" fontId="2" fillId="0" borderId="34" xfId="3" applyNumberFormat="1" applyFont="1" applyBorder="1" applyAlignment="1">
      <alignment horizontal="center" vertical="center" shrinkToFit="1"/>
    </xf>
    <xf numFmtId="0" fontId="2" fillId="0" borderId="34" xfId="3" applyFont="1" applyBorder="1" applyAlignment="1">
      <alignment horizontal="center" vertical="center" shrinkToFit="1"/>
    </xf>
    <xf numFmtId="0" fontId="18" fillId="0" borderId="41" xfId="3" applyFont="1" applyBorder="1">
      <alignment vertical="center"/>
    </xf>
    <xf numFmtId="0" fontId="4" fillId="0" borderId="0" xfId="3" applyFont="1" applyAlignment="1"/>
    <xf numFmtId="187" fontId="26" fillId="0" borderId="29" xfId="4" applyNumberFormat="1" applyFont="1" applyBorder="1" applyAlignment="1">
      <alignment vertical="center"/>
    </xf>
    <xf numFmtId="187" fontId="26" fillId="0" borderId="0" xfId="4" applyNumberFormat="1" applyFont="1" applyBorder="1" applyAlignment="1">
      <alignment vertical="center"/>
    </xf>
    <xf numFmtId="187" fontId="26" fillId="0" borderId="42" xfId="1" applyNumberFormat="1" applyFont="1" applyBorder="1" applyAlignment="1">
      <alignment vertical="center"/>
    </xf>
    <xf numFmtId="187" fontId="25" fillId="0" borderId="42" xfId="1" applyNumberFormat="1" applyFont="1" applyBorder="1" applyAlignment="1">
      <alignment vertical="center"/>
    </xf>
    <xf numFmtId="187" fontId="26" fillId="0" borderId="25" xfId="4" applyNumberFormat="1" applyFont="1" applyBorder="1" applyAlignment="1">
      <alignment vertical="center"/>
    </xf>
    <xf numFmtId="0" fontId="21" fillId="0" borderId="35" xfId="1" applyFont="1" applyBorder="1" applyAlignment="1">
      <alignment vertical="center"/>
    </xf>
    <xf numFmtId="187" fontId="26" fillId="0" borderId="34" xfId="1" applyNumberFormat="1" applyFont="1" applyBorder="1" applyAlignment="1">
      <alignment vertical="center"/>
    </xf>
    <xf numFmtId="0" fontId="21" fillId="0" borderId="34" xfId="1" applyFont="1" applyBorder="1" applyAlignment="1">
      <alignment vertical="center"/>
    </xf>
    <xf numFmtId="187" fontId="26" fillId="0" borderId="29" xfId="1" applyNumberFormat="1" applyFont="1" applyBorder="1" applyAlignment="1">
      <alignment vertical="center"/>
    </xf>
    <xf numFmtId="187" fontId="26" fillId="0" borderId="0" xfId="1" applyNumberFormat="1" applyFont="1" applyAlignment="1">
      <alignment vertical="center"/>
    </xf>
    <xf numFmtId="187" fontId="26" fillId="0" borderId="25" xfId="1" applyNumberFormat="1" applyFont="1" applyBorder="1" applyAlignment="1">
      <alignment vertical="center"/>
    </xf>
    <xf numFmtId="187" fontId="25" fillId="0" borderId="0" xfId="1" applyNumberFormat="1" applyFont="1" applyAlignment="1">
      <alignment vertical="center"/>
    </xf>
    <xf numFmtId="187" fontId="25" fillId="0" borderId="35" xfId="1" quotePrefix="1" applyNumberFormat="1" applyFont="1" applyBorder="1" applyAlignment="1">
      <alignment horizontal="right" vertical="center"/>
    </xf>
    <xf numFmtId="187" fontId="25" fillId="0" borderId="0" xfId="1" quotePrefix="1" applyNumberFormat="1" applyFont="1" applyAlignment="1">
      <alignment horizontal="right" vertical="center"/>
    </xf>
    <xf numFmtId="187" fontId="26" fillId="0" borderId="0" xfId="4" applyNumberFormat="1" applyFont="1" applyBorder="1" applyAlignment="1">
      <alignment horizontal="right" vertical="center"/>
    </xf>
    <xf numFmtId="0" fontId="57" fillId="0" borderId="0" xfId="3" applyFont="1">
      <alignment vertical="center"/>
    </xf>
    <xf numFmtId="0" fontId="28" fillId="0" borderId="42" xfId="3" applyBorder="1">
      <alignment vertical="center"/>
    </xf>
    <xf numFmtId="0" fontId="28" fillId="0" borderId="23" xfId="3" applyBorder="1">
      <alignment vertical="center"/>
    </xf>
    <xf numFmtId="38" fontId="40" fillId="0" borderId="56" xfId="6" applyFont="1" applyBorder="1" applyAlignment="1">
      <alignment vertical="center"/>
    </xf>
    <xf numFmtId="38" fontId="40" fillId="0" borderId="57" xfId="6" applyFont="1" applyBorder="1" applyAlignment="1">
      <alignment vertical="center"/>
    </xf>
    <xf numFmtId="182" fontId="40" fillId="0" borderId="57" xfId="1" applyNumberFormat="1" applyFont="1" applyBorder="1" applyAlignment="1">
      <alignment vertical="center"/>
    </xf>
    <xf numFmtId="38" fontId="40" fillId="0" borderId="57" xfId="1" applyNumberFormat="1" applyFont="1" applyBorder="1" applyAlignment="1">
      <alignment vertical="center"/>
    </xf>
    <xf numFmtId="0" fontId="40" fillId="0" borderId="57" xfId="1" applyFont="1" applyBorder="1" applyAlignment="1">
      <alignment horizontal="center" vertical="center"/>
    </xf>
    <xf numFmtId="3" fontId="40" fillId="0" borderId="34" xfId="1" applyNumberFormat="1" applyFont="1" applyBorder="1" applyAlignment="1">
      <alignment vertical="center"/>
    </xf>
    <xf numFmtId="0" fontId="40" fillId="0" borderId="34" xfId="1" applyFont="1" applyBorder="1" applyAlignment="1">
      <alignment vertical="center"/>
    </xf>
    <xf numFmtId="0" fontId="40" fillId="0" borderId="34" xfId="1" applyFont="1" applyBorder="1" applyAlignment="1">
      <alignment horizontal="center" vertical="center"/>
    </xf>
    <xf numFmtId="0" fontId="39" fillId="0" borderId="60" xfId="1" applyFont="1" applyBorder="1" applyAlignment="1">
      <alignment vertical="center"/>
    </xf>
    <xf numFmtId="0" fontId="40" fillId="0" borderId="83" xfId="1" applyFont="1" applyBorder="1" applyAlignment="1">
      <alignment vertical="center"/>
    </xf>
    <xf numFmtId="0" fontId="40" fillId="0" borderId="31" xfId="1" applyFont="1" applyBorder="1" applyAlignment="1">
      <alignment vertical="center"/>
    </xf>
    <xf numFmtId="182" fontId="40" fillId="0" borderId="31" xfId="1" applyNumberFormat="1" applyFont="1" applyBorder="1" applyAlignment="1">
      <alignment vertical="center"/>
    </xf>
    <xf numFmtId="0" fontId="39" fillId="0" borderId="32" xfId="1" applyFont="1" applyBorder="1" applyAlignment="1">
      <alignment horizontal="center" vertical="center"/>
    </xf>
    <xf numFmtId="0" fontId="39" fillId="0" borderId="61" xfId="1" applyFont="1" applyBorder="1" applyAlignment="1">
      <alignment vertical="center"/>
    </xf>
    <xf numFmtId="0" fontId="40" fillId="0" borderId="84" xfId="1" applyFont="1" applyBorder="1" applyAlignment="1">
      <alignment vertical="center"/>
    </xf>
    <xf numFmtId="0" fontId="40" fillId="0" borderId="33" xfId="1" applyFont="1" applyBorder="1" applyAlignment="1">
      <alignment vertical="center"/>
    </xf>
    <xf numFmtId="182" fontId="40" fillId="0" borderId="33" xfId="1" applyNumberFormat="1" applyFont="1" applyBorder="1" applyAlignment="1">
      <alignment vertical="center"/>
    </xf>
    <xf numFmtId="0" fontId="39" fillId="0" borderId="34" xfId="1" applyFont="1" applyBorder="1" applyAlignment="1">
      <alignment horizontal="center" vertical="center"/>
    </xf>
    <xf numFmtId="0" fontId="40" fillId="0" borderId="22" xfId="1" applyFont="1" applyBorder="1" applyAlignment="1">
      <alignment vertical="center"/>
    </xf>
    <xf numFmtId="0" fontId="40" fillId="0" borderId="16" xfId="1" applyFont="1" applyBorder="1" applyAlignment="1">
      <alignment vertical="center"/>
    </xf>
    <xf numFmtId="38" fontId="40" fillId="0" borderId="31" xfId="6" applyFont="1" applyBorder="1" applyAlignment="1">
      <alignment vertical="center"/>
    </xf>
    <xf numFmtId="3" fontId="40" fillId="0" borderId="31" xfId="1" applyNumberFormat="1" applyFont="1" applyBorder="1" applyAlignment="1">
      <alignment vertical="center"/>
    </xf>
    <xf numFmtId="3" fontId="40" fillId="0" borderId="32" xfId="1" applyNumberFormat="1" applyFont="1" applyBorder="1" applyAlignment="1">
      <alignment vertical="center"/>
    </xf>
    <xf numFmtId="0" fontId="39" fillId="0" borderId="35" xfId="1" applyFont="1" applyBorder="1" applyAlignment="1">
      <alignment horizontal="center" vertical="center"/>
    </xf>
    <xf numFmtId="0" fontId="40" fillId="0" borderId="63" xfId="1" quotePrefix="1" applyFont="1" applyBorder="1" applyAlignment="1">
      <alignment horizontal="right" vertical="center"/>
    </xf>
    <xf numFmtId="0" fontId="40" fillId="0" borderId="20" xfId="1" applyFont="1" applyBorder="1" applyAlignment="1">
      <alignment vertical="center"/>
    </xf>
    <xf numFmtId="0" fontId="40" fillId="0" borderId="18" xfId="1" applyFont="1" applyBorder="1" applyAlignment="1">
      <alignment vertical="center"/>
    </xf>
    <xf numFmtId="38" fontId="40" fillId="0" borderId="33" xfId="6" applyFont="1" applyBorder="1" applyAlignment="1">
      <alignment vertical="center"/>
    </xf>
    <xf numFmtId="3" fontId="40" fillId="0" borderId="33" xfId="1" applyNumberFormat="1" applyFont="1" applyBorder="1" applyAlignment="1">
      <alignment vertical="center"/>
    </xf>
    <xf numFmtId="0" fontId="40" fillId="0" borderId="60" xfId="1" quotePrefix="1" applyFont="1" applyBorder="1" applyAlignment="1">
      <alignment horizontal="right" vertical="center"/>
    </xf>
    <xf numFmtId="0" fontId="40" fillId="0" borderId="61" xfId="1" quotePrefix="1" applyFont="1" applyBorder="1" applyAlignment="1">
      <alignment horizontal="right" vertical="center"/>
    </xf>
    <xf numFmtId="0" fontId="40" fillId="0" borderId="32" xfId="1" applyFont="1" applyBorder="1" applyAlignment="1">
      <alignment horizontal="center" vertical="center"/>
    </xf>
    <xf numFmtId="3" fontId="40" fillId="0" borderId="35" xfId="1" applyNumberFormat="1" applyFont="1" applyBorder="1" applyAlignment="1">
      <alignment vertical="center"/>
    </xf>
    <xf numFmtId="0" fontId="40" fillId="0" borderId="35" xfId="1" applyFont="1" applyBorder="1" applyAlignment="1">
      <alignment horizontal="center" vertical="center"/>
    </xf>
    <xf numFmtId="0" fontId="40" fillId="0" borderId="60" xfId="1" applyFont="1" applyBorder="1" applyAlignment="1">
      <alignment vertical="center"/>
    </xf>
    <xf numFmtId="0" fontId="24" fillId="0" borderId="32" xfId="1" applyFont="1" applyBorder="1" applyAlignment="1">
      <alignment horizontal="center" vertical="center"/>
    </xf>
    <xf numFmtId="0" fontId="12" fillId="0" borderId="35" xfId="1" applyFont="1" applyBorder="1" applyAlignment="1">
      <alignment horizontal="center" vertical="center"/>
    </xf>
    <xf numFmtId="0" fontId="12" fillId="0" borderId="35" xfId="1" applyFont="1" applyBorder="1" applyAlignment="1">
      <alignment horizontal="center" vertical="top"/>
    </xf>
    <xf numFmtId="0" fontId="12" fillId="0" borderId="35" xfId="1" applyFont="1" applyBorder="1" applyAlignment="1">
      <alignment horizontal="center"/>
    </xf>
    <xf numFmtId="0" fontId="12" fillId="0" borderId="34" xfId="1" applyFont="1" applyBorder="1" applyAlignment="1">
      <alignment horizontal="center"/>
    </xf>
    <xf numFmtId="0" fontId="12" fillId="0" borderId="39" xfId="1" applyFont="1" applyBorder="1" applyAlignment="1">
      <alignment horizontal="center" vertical="center"/>
    </xf>
    <xf numFmtId="0" fontId="12" fillId="0" borderId="67" xfId="1" applyFont="1" applyBorder="1" applyAlignment="1">
      <alignment horizontal="center" vertical="center"/>
    </xf>
    <xf numFmtId="0" fontId="12" fillId="0" borderId="64" xfId="1" applyFont="1" applyBorder="1" applyAlignment="1">
      <alignment vertical="center"/>
    </xf>
    <xf numFmtId="0" fontId="12" fillId="0" borderId="29" xfId="1" applyFont="1" applyBorder="1" applyAlignment="1">
      <alignment vertical="center"/>
    </xf>
    <xf numFmtId="0" fontId="12" fillId="0" borderId="40" xfId="1" applyFont="1" applyBorder="1" applyAlignment="1">
      <alignment vertical="center"/>
    </xf>
    <xf numFmtId="0" fontId="12" fillId="0" borderId="68" xfId="1" applyFont="1" applyBorder="1" applyAlignment="1">
      <alignment horizontal="center" vertical="center"/>
    </xf>
    <xf numFmtId="0" fontId="12" fillId="0" borderId="51" xfId="1" applyFont="1" applyBorder="1" applyAlignment="1">
      <alignment horizontal="center" vertical="center"/>
    </xf>
    <xf numFmtId="0" fontId="12" fillId="0" borderId="65" xfId="1" applyFont="1" applyBorder="1" applyAlignment="1">
      <alignment vertical="center"/>
    </xf>
    <xf numFmtId="0" fontId="12" fillId="0" borderId="25" xfId="1" applyFont="1" applyBorder="1" applyAlignment="1">
      <alignment vertical="center"/>
    </xf>
    <xf numFmtId="0" fontId="59" fillId="0" borderId="69" xfId="1" applyFont="1" applyBorder="1" applyAlignment="1">
      <alignment horizontal="center" vertical="center"/>
    </xf>
    <xf numFmtId="0" fontId="12" fillId="0" borderId="69" xfId="1" applyFont="1" applyBorder="1" applyAlignment="1">
      <alignment horizontal="center" vertical="center"/>
    </xf>
    <xf numFmtId="38" fontId="52" fillId="0" borderId="31" xfId="5" applyFont="1" applyFill="1" applyBorder="1">
      <alignment vertical="center"/>
    </xf>
    <xf numFmtId="0" fontId="25" fillId="0" borderId="30" xfId="1" applyFont="1" applyBorder="1" applyAlignment="1">
      <alignment horizontal="center" vertical="center"/>
    </xf>
    <xf numFmtId="0" fontId="25" fillId="0" borderId="42" xfId="1" applyFont="1" applyBorder="1" applyAlignment="1">
      <alignment horizontal="center" vertical="center"/>
    </xf>
    <xf numFmtId="0" fontId="45" fillId="0" borderId="41" xfId="1" applyFont="1" applyBorder="1" applyAlignment="1">
      <alignment vertical="center"/>
    </xf>
    <xf numFmtId="0" fontId="26" fillId="0" borderId="34" xfId="1" applyFont="1" applyBorder="1" applyAlignment="1">
      <alignment horizontal="center" vertical="center"/>
    </xf>
    <xf numFmtId="0" fontId="26" fillId="0" borderId="0" xfId="1" applyFont="1" applyAlignment="1">
      <alignment vertical="center"/>
    </xf>
    <xf numFmtId="0" fontId="26" fillId="0" borderId="29" xfId="1" applyFont="1" applyBorder="1" applyAlignment="1">
      <alignment vertical="center"/>
    </xf>
    <xf numFmtId="0" fontId="26" fillId="0" borderId="42" xfId="1" applyFont="1" applyBorder="1" applyAlignment="1">
      <alignment vertical="center"/>
    </xf>
    <xf numFmtId="0" fontId="26" fillId="0" borderId="30" xfId="1" applyFont="1" applyBorder="1" applyAlignment="1">
      <alignment vertical="center"/>
    </xf>
    <xf numFmtId="188" fontId="26" fillId="0" borderId="35" xfId="1" applyNumberFormat="1" applyFont="1" applyBorder="1" applyAlignment="1">
      <alignment horizontal="center" vertical="center"/>
    </xf>
    <xf numFmtId="188" fontId="26" fillId="0" borderId="32" xfId="1" applyNumberFormat="1" applyFont="1" applyBorder="1" applyAlignment="1">
      <alignment horizontal="center" vertical="center"/>
    </xf>
    <xf numFmtId="187" fontId="25" fillId="0" borderId="25" xfId="1" applyNumberFormat="1" applyFont="1" applyBorder="1" applyAlignment="1">
      <alignment vertical="center"/>
    </xf>
    <xf numFmtId="187" fontId="25" fillId="0" borderId="34" xfId="1" applyNumberFormat="1" applyFont="1" applyBorder="1" applyAlignment="1">
      <alignment vertical="center"/>
    </xf>
    <xf numFmtId="186" fontId="26" fillId="0" borderId="26" xfId="1" applyNumberFormat="1" applyFont="1" applyBorder="1" applyAlignment="1">
      <alignment vertical="center"/>
    </xf>
    <xf numFmtId="0" fontId="28" fillId="0" borderId="26" xfId="3" applyBorder="1">
      <alignment vertical="center"/>
    </xf>
    <xf numFmtId="0" fontId="28" fillId="0" borderId="35" xfId="3" applyBorder="1">
      <alignment vertical="center"/>
    </xf>
    <xf numFmtId="0" fontId="61" fillId="0" borderId="40" xfId="1" applyFont="1" applyBorder="1" applyAlignment="1">
      <alignment horizontal="left"/>
    </xf>
    <xf numFmtId="0" fontId="61" fillId="0" borderId="41" xfId="1" applyFont="1" applyBorder="1"/>
    <xf numFmtId="3" fontId="54" fillId="0" borderId="32" xfId="1" applyNumberFormat="1" applyFont="1" applyBorder="1" applyAlignment="1">
      <alignment vertical="center"/>
    </xf>
    <xf numFmtId="0" fontId="26" fillId="0" borderId="26" xfId="1" applyFont="1" applyBorder="1" applyAlignment="1">
      <alignment vertical="center"/>
    </xf>
    <xf numFmtId="0" fontId="26" fillId="0" borderId="25" xfId="1" applyFont="1" applyBorder="1" applyAlignment="1">
      <alignment vertical="center"/>
    </xf>
    <xf numFmtId="187" fontId="25" fillId="0" borderId="35" xfId="1" applyNumberFormat="1" applyFont="1" applyBorder="1"/>
    <xf numFmtId="187" fontId="21" fillId="0" borderId="35" xfId="1" applyNumberFormat="1" applyFont="1" applyBorder="1"/>
    <xf numFmtId="187" fontId="26" fillId="0" borderId="35" xfId="1" applyNumberFormat="1" applyFont="1" applyBorder="1" applyAlignment="1">
      <alignment horizontal="center"/>
    </xf>
    <xf numFmtId="187" fontId="25" fillId="0" borderId="34" xfId="4" applyNumberFormat="1" applyFont="1" applyBorder="1" applyAlignment="1"/>
    <xf numFmtId="187" fontId="26" fillId="0" borderId="32" xfId="4" applyNumberFormat="1" applyFont="1" applyBorder="1" applyAlignment="1"/>
    <xf numFmtId="187" fontId="21" fillId="0" borderId="32" xfId="4" applyNumberFormat="1" applyFont="1" applyBorder="1" applyAlignment="1">
      <alignment vertical="top"/>
    </xf>
    <xf numFmtId="187" fontId="26" fillId="0" borderId="32" xfId="4" applyNumberFormat="1" applyFont="1" applyBorder="1" applyAlignment="1">
      <alignment horizontal="center"/>
    </xf>
    <xf numFmtId="187" fontId="26" fillId="0" borderId="35" xfId="4" applyNumberFormat="1" applyFont="1" applyBorder="1" applyAlignment="1"/>
    <xf numFmtId="187" fontId="26" fillId="0" borderId="35" xfId="4" applyNumberFormat="1" applyFont="1" applyBorder="1" applyAlignment="1">
      <alignment horizontal="center"/>
    </xf>
    <xf numFmtId="187" fontId="25" fillId="0" borderId="35" xfId="4" applyNumberFormat="1" applyFont="1" applyBorder="1" applyAlignment="1"/>
    <xf numFmtId="187" fontId="25" fillId="0" borderId="35" xfId="4" applyNumberFormat="1" applyFont="1" applyBorder="1" applyAlignment="1">
      <alignment vertical="center"/>
    </xf>
    <xf numFmtId="187" fontId="26" fillId="0" borderId="35" xfId="4" applyNumberFormat="1" applyFont="1" applyBorder="1" applyAlignment="1">
      <alignment horizontal="center" vertical="center"/>
    </xf>
    <xf numFmtId="187" fontId="25" fillId="0" borderId="35" xfId="4" quotePrefix="1" applyNumberFormat="1" applyFont="1" applyBorder="1" applyAlignment="1">
      <alignment horizontal="right" vertical="center"/>
    </xf>
    <xf numFmtId="187" fontId="26" fillId="0" borderId="32" xfId="4" applyNumberFormat="1" applyFont="1" applyBorder="1" applyAlignment="1">
      <alignment vertical="center"/>
    </xf>
    <xf numFmtId="187" fontId="26" fillId="0" borderId="32" xfId="4" applyNumberFormat="1" applyFont="1" applyBorder="1" applyAlignment="1">
      <alignment horizontal="center" vertical="center"/>
    </xf>
    <xf numFmtId="187" fontId="26" fillId="0" borderId="35" xfId="4" applyNumberFormat="1" applyFont="1" applyBorder="1" applyAlignment="1">
      <alignment vertical="center"/>
    </xf>
    <xf numFmtId="187" fontId="25" fillId="0" borderId="35" xfId="1" applyNumberFormat="1" applyFont="1" applyBorder="1" applyAlignment="1">
      <alignment horizontal="center" vertical="center"/>
    </xf>
    <xf numFmtId="0" fontId="25" fillId="0" borderId="32" xfId="1" applyFont="1" applyBorder="1" applyAlignment="1">
      <alignment vertical="center"/>
    </xf>
    <xf numFmtId="187" fontId="26" fillId="0" borderId="30" xfId="1" applyNumberFormat="1" applyFont="1" applyBorder="1" applyAlignment="1">
      <alignment vertical="center"/>
    </xf>
    <xf numFmtId="0" fontId="40" fillId="0" borderId="35" xfId="1" applyFont="1" applyBorder="1" applyAlignment="1">
      <alignment vertical="center" wrapText="1"/>
    </xf>
    <xf numFmtId="0" fontId="24" fillId="0" borderId="25" xfId="1" applyFont="1" applyBorder="1" applyAlignment="1">
      <alignment horizontal="center" vertical="center"/>
    </xf>
    <xf numFmtId="0" fontId="24" fillId="0" borderId="0" xfId="1" applyFont="1" applyAlignment="1">
      <alignment horizontal="center" vertical="center"/>
    </xf>
    <xf numFmtId="0" fontId="8" fillId="0" borderId="0" xfId="3" applyFont="1" applyAlignment="1">
      <alignment vertical="top"/>
    </xf>
    <xf numFmtId="0" fontId="25" fillId="0" borderId="88" xfId="1" applyFont="1" applyBorder="1" applyAlignment="1">
      <alignment horizontal="center" vertical="center"/>
    </xf>
    <xf numFmtId="0" fontId="39" fillId="0" borderId="88" xfId="1" applyFont="1" applyBorder="1" applyAlignment="1">
      <alignment horizontal="right" vertical="center"/>
    </xf>
    <xf numFmtId="0" fontId="21" fillId="0" borderId="88" xfId="1" applyFont="1" applyBorder="1" applyAlignment="1">
      <alignment vertical="top"/>
    </xf>
    <xf numFmtId="178" fontId="25" fillId="0" borderId="88" xfId="4" applyNumberFormat="1" applyFont="1" applyBorder="1" applyAlignment="1">
      <alignment vertical="center"/>
    </xf>
    <xf numFmtId="0" fontId="24" fillId="0" borderId="91" xfId="1" applyFont="1" applyBorder="1" applyAlignment="1">
      <alignment horizontal="center" vertical="center"/>
    </xf>
    <xf numFmtId="176" fontId="26" fillId="0" borderId="92" xfId="1" applyNumberFormat="1" applyFont="1" applyBorder="1" applyAlignment="1">
      <alignment vertical="center" shrinkToFit="1"/>
    </xf>
    <xf numFmtId="0" fontId="24" fillId="0" borderId="93" xfId="1" applyFont="1" applyBorder="1" applyAlignment="1">
      <alignment horizontal="center" vertical="center"/>
    </xf>
    <xf numFmtId="0" fontId="24" fillId="0" borderId="94" xfId="1" applyFont="1" applyBorder="1" applyAlignment="1">
      <alignment horizontal="center" vertical="center"/>
    </xf>
    <xf numFmtId="0" fontId="24" fillId="0" borderId="96" xfId="1" applyFont="1" applyBorder="1" applyAlignment="1">
      <alignment horizontal="center" vertical="center"/>
    </xf>
    <xf numFmtId="0" fontId="40" fillId="0" borderId="88" xfId="1" applyFont="1" applyBorder="1" applyAlignment="1">
      <alignment vertical="center"/>
    </xf>
    <xf numFmtId="0" fontId="26" fillId="0" borderId="94" xfId="1" applyFont="1" applyBorder="1" applyAlignment="1">
      <alignment vertical="center"/>
    </xf>
    <xf numFmtId="0" fontId="26" fillId="0" borderId="90" xfId="1" applyFont="1" applyBorder="1" applyAlignment="1">
      <alignment vertical="center"/>
    </xf>
    <xf numFmtId="0" fontId="26" fillId="0" borderId="96" xfId="1" applyFont="1" applyBorder="1" applyAlignment="1">
      <alignment vertical="center"/>
    </xf>
    <xf numFmtId="0" fontId="26" fillId="0" borderId="95" xfId="1" applyFont="1" applyBorder="1" applyAlignment="1">
      <alignment vertical="center"/>
    </xf>
    <xf numFmtId="0" fontId="25" fillId="0" borderId="88" xfId="1" applyFont="1" applyBorder="1" applyAlignment="1">
      <alignment vertical="center"/>
    </xf>
    <xf numFmtId="187" fontId="25" fillId="0" borderId="88" xfId="1" applyNumberFormat="1" applyFont="1" applyBorder="1" applyAlignment="1">
      <alignment vertical="center"/>
    </xf>
    <xf numFmtId="187" fontId="26" fillId="0" borderId="92" xfId="4" applyNumberFormat="1" applyFont="1" applyBorder="1" applyAlignment="1">
      <alignment vertical="center"/>
    </xf>
    <xf numFmtId="187" fontId="26" fillId="0" borderId="90" xfId="1" applyNumberFormat="1" applyFont="1" applyBorder="1" applyAlignment="1">
      <alignment vertical="center" wrapText="1"/>
    </xf>
    <xf numFmtId="187" fontId="26" fillId="0" borderId="95" xfId="4" applyNumberFormat="1" applyFont="1" applyBorder="1" applyAlignment="1">
      <alignment vertical="center"/>
    </xf>
    <xf numFmtId="0" fontId="39" fillId="0" borderId="103" xfId="1" applyFont="1" applyBorder="1" applyAlignment="1">
      <alignment vertical="center"/>
    </xf>
    <xf numFmtId="0" fontId="39" fillId="0" borderId="88" xfId="1" applyFont="1" applyBorder="1" applyAlignment="1">
      <alignment horizontal="center" vertical="center"/>
    </xf>
    <xf numFmtId="0" fontId="40" fillId="0" borderId="106" xfId="1" applyFont="1" applyBorder="1" applyAlignment="1">
      <alignment vertical="center"/>
    </xf>
    <xf numFmtId="182" fontId="40" fillId="0" borderId="106" xfId="1" applyNumberFormat="1" applyFont="1" applyBorder="1" applyAlignment="1">
      <alignment vertical="center"/>
    </xf>
    <xf numFmtId="0" fontId="40" fillId="0" borderId="109" xfId="1" applyFont="1" applyBorder="1" applyAlignment="1">
      <alignment vertical="center"/>
    </xf>
    <xf numFmtId="0" fontId="24" fillId="0" borderId="0" xfId="0" applyFont="1">
      <alignment vertical="center"/>
    </xf>
    <xf numFmtId="0" fontId="36" fillId="0" borderId="0" xfId="0" applyFont="1">
      <alignment vertical="center"/>
    </xf>
    <xf numFmtId="0" fontId="65" fillId="0" borderId="0" xfId="3" applyFont="1">
      <alignment vertical="center"/>
    </xf>
    <xf numFmtId="0" fontId="39" fillId="0" borderId="23" xfId="3" applyFont="1" applyBorder="1">
      <alignment vertical="center"/>
    </xf>
    <xf numFmtId="0" fontId="25" fillId="0" borderId="0" xfId="3" applyFont="1">
      <alignment vertical="center"/>
    </xf>
    <xf numFmtId="0" fontId="25" fillId="0" borderId="42" xfId="3" applyFont="1" applyBorder="1">
      <alignment vertical="center"/>
    </xf>
    <xf numFmtId="0" fontId="24" fillId="0" borderId="23" xfId="3" applyFont="1" applyBorder="1" applyAlignment="1">
      <alignment horizontal="center" vertical="center" wrapText="1" shrinkToFit="1"/>
    </xf>
    <xf numFmtId="0" fontId="24" fillId="0" borderId="40" xfId="3" applyFont="1" applyBorder="1" applyAlignment="1">
      <alignment horizontal="center" vertical="center" wrapText="1" shrinkToFit="1"/>
    </xf>
    <xf numFmtId="0" fontId="25" fillId="0" borderId="34" xfId="1" applyFont="1" applyBorder="1" applyAlignment="1">
      <alignment horizontal="center" shrinkToFit="1"/>
    </xf>
    <xf numFmtId="0" fontId="25" fillId="0" borderId="32" xfId="1" applyFont="1" applyBorder="1" applyAlignment="1">
      <alignment horizontal="center" vertical="top" shrinkToFit="1"/>
    </xf>
    <xf numFmtId="0" fontId="25" fillId="0" borderId="50" xfId="1" applyFont="1" applyBorder="1" applyAlignment="1">
      <alignment horizontal="center" vertical="center"/>
    </xf>
    <xf numFmtId="0" fontId="25" fillId="0" borderId="82" xfId="1" applyFont="1" applyBorder="1" applyAlignment="1">
      <alignment horizontal="center" vertical="center"/>
    </xf>
    <xf numFmtId="0" fontId="25" fillId="0" borderId="49" xfId="1" applyFont="1" applyBorder="1" applyAlignment="1">
      <alignment horizontal="center" vertical="center"/>
    </xf>
    <xf numFmtId="0" fontId="25" fillId="0" borderId="50" xfId="1" applyFont="1" applyBorder="1" applyAlignment="1">
      <alignment horizontal="center" vertical="center" shrinkToFit="1"/>
    </xf>
    <xf numFmtId="0" fontId="25" fillId="0" borderId="82" xfId="1" applyFont="1" applyBorder="1" applyAlignment="1">
      <alignment horizontal="center" vertical="center" shrinkToFit="1"/>
    </xf>
    <xf numFmtId="0" fontId="25" fillId="0" borderId="49" xfId="1" applyFont="1" applyBorder="1" applyAlignment="1">
      <alignment horizontal="center" vertical="center" shrinkToFit="1"/>
    </xf>
    <xf numFmtId="0" fontId="25" fillId="0" borderId="50" xfId="1" applyFont="1" applyBorder="1" applyAlignment="1">
      <alignment horizontal="center" vertical="center" wrapText="1"/>
    </xf>
    <xf numFmtId="0" fontId="25" fillId="0" borderId="49" xfId="1" applyFont="1" applyBorder="1" applyAlignment="1">
      <alignment horizontal="center" vertical="center" wrapText="1"/>
    </xf>
    <xf numFmtId="0" fontId="42" fillId="0" borderId="34" xfId="1" applyFont="1" applyBorder="1" applyAlignment="1">
      <alignment horizontal="left" vertical="center" shrinkToFit="1"/>
    </xf>
    <xf numFmtId="56" fontId="21" fillId="0" borderId="34" xfId="1" quotePrefix="1" applyNumberFormat="1" applyFont="1" applyBorder="1" applyAlignment="1">
      <alignment horizontal="left" vertical="center" shrinkToFit="1"/>
    </xf>
    <xf numFmtId="0" fontId="42" fillId="0" borderId="24" xfId="1" applyFont="1" applyBorder="1" applyAlignment="1">
      <alignment horizontal="center" vertical="center" shrinkToFit="1"/>
    </xf>
    <xf numFmtId="38" fontId="42" fillId="0" borderId="85" xfId="4" applyFont="1" applyBorder="1" applyAlignment="1">
      <alignment vertical="center" shrinkToFit="1"/>
    </xf>
    <xf numFmtId="38" fontId="42" fillId="0" borderId="48" xfId="4" applyFont="1" applyBorder="1" applyAlignment="1">
      <alignment vertical="center" shrinkToFit="1"/>
    </xf>
    <xf numFmtId="0" fontId="42" fillId="0" borderId="47" xfId="1" applyFont="1" applyBorder="1" applyAlignment="1">
      <alignment horizontal="center" vertical="center" shrinkToFit="1"/>
    </xf>
    <xf numFmtId="38" fontId="42" fillId="0" borderId="86" xfId="4" applyFont="1" applyBorder="1" applyAlignment="1">
      <alignment horizontal="left" vertical="center" shrinkToFit="1"/>
    </xf>
    <xf numFmtId="38" fontId="42" fillId="0" borderId="86" xfId="4" applyFont="1" applyBorder="1" applyAlignment="1">
      <alignment vertical="center" shrinkToFit="1"/>
    </xf>
    <xf numFmtId="38" fontId="42" fillId="0" borderId="46" xfId="4" applyFont="1" applyBorder="1" applyAlignment="1">
      <alignment vertical="center" shrinkToFit="1"/>
    </xf>
    <xf numFmtId="38" fontId="42" fillId="0" borderId="24" xfId="4" applyFont="1" applyBorder="1" applyAlignment="1">
      <alignment vertical="center" shrinkToFit="1"/>
    </xf>
    <xf numFmtId="0" fontId="21" fillId="0" borderId="42" xfId="1" applyFont="1" applyBorder="1" applyAlignment="1">
      <alignment horizontal="center" vertical="center" shrinkToFit="1"/>
    </xf>
    <xf numFmtId="38" fontId="42" fillId="0" borderId="25" xfId="4" applyFont="1" applyBorder="1" applyAlignment="1">
      <alignment vertical="center" shrinkToFit="1"/>
    </xf>
    <xf numFmtId="0" fontId="42" fillId="0" borderId="35" xfId="1" applyFont="1" applyBorder="1" applyAlignment="1">
      <alignment horizontal="center" vertical="center" shrinkToFit="1"/>
    </xf>
    <xf numFmtId="0" fontId="21" fillId="0" borderId="35" xfId="1" applyFont="1" applyBorder="1" applyAlignment="1">
      <alignment horizontal="right" vertical="center" shrinkToFit="1"/>
    </xf>
    <xf numFmtId="186" fontId="42" fillId="0" borderId="47" xfId="1" applyNumberFormat="1" applyFont="1" applyBorder="1" applyAlignment="1">
      <alignment horizontal="center" vertical="center" shrinkToFit="1"/>
    </xf>
    <xf numFmtId="38" fontId="42" fillId="0" borderId="47" xfId="4" applyFont="1" applyBorder="1" applyAlignment="1">
      <alignment vertical="center" shrinkToFit="1"/>
    </xf>
    <xf numFmtId="38" fontId="42" fillId="0" borderId="0" xfId="4" applyFont="1" applyBorder="1" applyAlignment="1">
      <alignment vertical="center" shrinkToFit="1"/>
    </xf>
    <xf numFmtId="56" fontId="42" fillId="0" borderId="24" xfId="1" applyNumberFormat="1" applyFont="1" applyBorder="1" applyAlignment="1">
      <alignment horizontal="center" vertical="center" shrinkToFit="1"/>
    </xf>
    <xf numFmtId="38" fontId="42" fillId="0" borderId="85" xfId="4" applyFont="1" applyBorder="1" applyAlignment="1">
      <alignment horizontal="left" vertical="center" shrinkToFit="1"/>
    </xf>
    <xf numFmtId="0" fontId="21" fillId="0" borderId="26" xfId="1" applyFont="1" applyBorder="1" applyAlignment="1">
      <alignment horizontal="center" vertical="center" shrinkToFit="1"/>
    </xf>
    <xf numFmtId="0" fontId="42" fillId="0" borderId="32" xfId="1" applyFont="1" applyBorder="1" applyAlignment="1">
      <alignment horizontal="center" vertical="center" shrinkToFit="1"/>
    </xf>
    <xf numFmtId="0" fontId="42" fillId="0" borderId="27" xfId="1" applyFont="1" applyBorder="1" applyAlignment="1">
      <alignment horizontal="center" vertical="center" shrinkToFit="1"/>
    </xf>
    <xf numFmtId="38" fontId="42" fillId="0" borderId="77" xfId="4" applyFont="1" applyBorder="1" applyAlignment="1">
      <alignment vertical="center" shrinkToFit="1"/>
    </xf>
    <xf numFmtId="38" fontId="42" fillId="0" borderId="44" xfId="4" applyFont="1" applyBorder="1" applyAlignment="1">
      <alignment vertical="center" shrinkToFit="1"/>
    </xf>
    <xf numFmtId="56" fontId="42" fillId="0" borderId="27" xfId="1" applyNumberFormat="1" applyFont="1" applyBorder="1" applyAlignment="1">
      <alignment horizontal="center" vertical="center" shrinkToFit="1"/>
    </xf>
    <xf numFmtId="38" fontId="42" fillId="0" borderId="77" xfId="4" applyFont="1" applyBorder="1" applyAlignment="1">
      <alignment horizontal="left" vertical="center" shrinkToFit="1"/>
    </xf>
    <xf numFmtId="38" fontId="42" fillId="0" borderId="27" xfId="4" applyFont="1" applyBorder="1" applyAlignment="1">
      <alignment vertical="center" shrinkToFit="1"/>
    </xf>
    <xf numFmtId="0" fontId="21" fillId="0" borderId="30" xfId="1" applyFont="1" applyBorder="1" applyAlignment="1">
      <alignment horizontal="center" vertical="center" shrinkToFit="1"/>
    </xf>
    <xf numFmtId="38" fontId="42" fillId="0" borderId="85" xfId="4" applyFont="1" applyBorder="1" applyAlignment="1">
      <alignment horizontal="center" vertical="center" shrinkToFit="1"/>
    </xf>
    <xf numFmtId="0" fontId="65" fillId="0" borderId="24" xfId="3" applyFont="1" applyBorder="1" applyAlignment="1">
      <alignment vertical="center" shrinkToFit="1"/>
    </xf>
    <xf numFmtId="0" fontId="21" fillId="0" borderId="34" xfId="1" applyFont="1" applyBorder="1" applyAlignment="1">
      <alignment horizontal="center" vertical="center" shrinkToFit="1"/>
    </xf>
    <xf numFmtId="0" fontId="65" fillId="0" borderId="47" xfId="3" applyFont="1" applyBorder="1" applyAlignment="1">
      <alignment vertical="center" shrinkToFit="1"/>
    </xf>
    <xf numFmtId="0" fontId="21" fillId="0" borderId="35" xfId="1" applyFont="1" applyBorder="1" applyAlignment="1">
      <alignment horizontal="center" vertical="center" shrinkToFit="1"/>
    </xf>
    <xf numFmtId="0" fontId="42" fillId="0" borderId="35" xfId="1" applyFont="1" applyBorder="1" applyAlignment="1">
      <alignment horizontal="left" vertical="center" shrinkToFit="1"/>
    </xf>
    <xf numFmtId="38" fontId="21" fillId="0" borderId="77" xfId="4" applyFont="1" applyBorder="1" applyAlignment="1">
      <alignment vertical="center" shrinkToFit="1"/>
    </xf>
    <xf numFmtId="38" fontId="21" fillId="0" borderId="44" xfId="4" applyFont="1" applyBorder="1" applyAlignment="1">
      <alignment vertical="center" shrinkToFit="1"/>
    </xf>
    <xf numFmtId="0" fontId="25" fillId="0" borderId="27" xfId="1" applyFont="1" applyBorder="1" applyAlignment="1">
      <alignment horizontal="center" vertical="center" shrinkToFit="1"/>
    </xf>
    <xf numFmtId="38" fontId="42" fillId="0" borderId="28" xfId="4" applyFont="1" applyBorder="1" applyAlignment="1">
      <alignment vertical="center" shrinkToFit="1"/>
    </xf>
    <xf numFmtId="176" fontId="54" fillId="0" borderId="87" xfId="1" applyNumberFormat="1" applyFont="1" applyBorder="1" applyAlignment="1">
      <alignment vertical="center" shrinkToFit="1"/>
    </xf>
    <xf numFmtId="0" fontId="24" fillId="0" borderId="29" xfId="1" applyFont="1" applyBorder="1" applyAlignment="1">
      <alignment horizontal="center" vertical="center"/>
    </xf>
    <xf numFmtId="38" fontId="54" fillId="0" borderId="29" xfId="4" applyFont="1" applyBorder="1" applyAlignment="1">
      <alignment vertical="center" shrinkToFit="1"/>
    </xf>
    <xf numFmtId="0" fontId="67" fillId="0" borderId="0" xfId="1" applyFont="1" applyAlignment="1">
      <alignment vertical="top" wrapText="1"/>
    </xf>
    <xf numFmtId="0" fontId="39" fillId="0" borderId="0" xfId="1" applyFont="1" applyAlignment="1">
      <alignment horizontal="center" vertical="center"/>
    </xf>
    <xf numFmtId="0" fontId="36" fillId="0" borderId="0" xfId="1" applyFont="1" applyAlignment="1">
      <alignment vertical="center"/>
    </xf>
    <xf numFmtId="38" fontId="54" fillId="0" borderId="0" xfId="4" applyFont="1" applyBorder="1" applyAlignment="1">
      <alignment vertical="center" shrinkToFit="1"/>
    </xf>
    <xf numFmtId="0" fontId="68" fillId="0" borderId="0" xfId="3" applyFont="1" applyAlignment="1">
      <alignment vertical="center" wrapText="1"/>
    </xf>
    <xf numFmtId="0" fontId="26" fillId="0" borderId="0" xfId="1" applyFont="1" applyAlignment="1">
      <alignment vertical="center" wrapText="1"/>
    </xf>
    <xf numFmtId="38" fontId="54" fillId="0" borderId="0" xfId="1" applyNumberFormat="1" applyFont="1" applyAlignment="1">
      <alignment vertical="center" shrinkToFit="1"/>
    </xf>
    <xf numFmtId="0" fontId="40" fillId="0" borderId="0" xfId="1" applyFont="1" applyAlignment="1">
      <alignment vertical="top"/>
    </xf>
    <xf numFmtId="0" fontId="36" fillId="0" borderId="0" xfId="1" applyFont="1" applyAlignment="1">
      <alignment horizontal="center" vertical="center"/>
    </xf>
    <xf numFmtId="0" fontId="39" fillId="0" borderId="0" xfId="3" applyFont="1" applyAlignment="1">
      <alignment vertical="center" wrapText="1"/>
    </xf>
    <xf numFmtId="0" fontId="68" fillId="0" borderId="0" xfId="3" applyFont="1">
      <alignment vertical="center"/>
    </xf>
    <xf numFmtId="0" fontId="35" fillId="0" borderId="0" xfId="1" applyFont="1" applyAlignment="1">
      <alignment horizontal="center" vertical="center"/>
    </xf>
    <xf numFmtId="0" fontId="12" fillId="0" borderId="0" xfId="3" applyFont="1">
      <alignment vertical="center"/>
    </xf>
    <xf numFmtId="0" fontId="69" fillId="0" borderId="35" xfId="1" applyFont="1" applyBorder="1"/>
    <xf numFmtId="0" fontId="69" fillId="0" borderId="32" xfId="1" applyFont="1" applyBorder="1" applyAlignment="1">
      <alignment vertical="top"/>
    </xf>
    <xf numFmtId="3" fontId="39" fillId="0" borderId="33" xfId="1" applyNumberFormat="1" applyFont="1" applyBorder="1" applyAlignment="1">
      <alignment vertical="center"/>
    </xf>
    <xf numFmtId="38" fontId="39" fillId="0" borderId="33" xfId="6" applyFont="1" applyBorder="1" applyAlignment="1">
      <alignment vertical="center"/>
    </xf>
    <xf numFmtId="182" fontId="39" fillId="0" borderId="33" xfId="1" applyNumberFormat="1" applyFont="1" applyBorder="1" applyAlignment="1">
      <alignment vertical="center"/>
    </xf>
    <xf numFmtId="0" fontId="39" fillId="0" borderId="33" xfId="1" applyFont="1" applyBorder="1" applyAlignment="1">
      <alignment vertical="center"/>
    </xf>
    <xf numFmtId="0" fontId="39" fillId="0" borderId="84" xfId="1" applyFont="1" applyBorder="1" applyAlignment="1">
      <alignment vertical="center"/>
    </xf>
    <xf numFmtId="0" fontId="39" fillId="0" borderId="90" xfId="1" applyFont="1" applyBorder="1" applyAlignment="1">
      <alignment horizontal="center" vertical="center"/>
    </xf>
    <xf numFmtId="0" fontId="39" fillId="0" borderId="90" xfId="1" applyFont="1" applyBorder="1" applyAlignment="1">
      <alignment vertical="center"/>
    </xf>
    <xf numFmtId="3" fontId="39" fillId="0" borderId="90" xfId="1" applyNumberFormat="1" applyFont="1" applyBorder="1" applyAlignment="1">
      <alignment vertical="center"/>
    </xf>
    <xf numFmtId="38" fontId="39" fillId="0" borderId="90" xfId="6" applyFont="1" applyBorder="1" applyAlignment="1">
      <alignment vertical="center"/>
    </xf>
    <xf numFmtId="182" fontId="39" fillId="0" borderId="90" xfId="1" applyNumberFormat="1" applyFont="1" applyBorder="1" applyAlignment="1">
      <alignment vertical="center"/>
    </xf>
    <xf numFmtId="38" fontId="39" fillId="0" borderId="110" xfId="6" applyFont="1" applyBorder="1" applyAlignment="1">
      <alignment vertical="center"/>
    </xf>
    <xf numFmtId="189" fontId="65" fillId="0" borderId="0" xfId="3" applyNumberFormat="1" applyFont="1" applyAlignment="1"/>
    <xf numFmtId="0" fontId="24" fillId="0" borderId="38" xfId="3" applyFont="1" applyBorder="1" applyAlignment="1">
      <alignment horizontal="center" vertical="center"/>
    </xf>
    <xf numFmtId="0" fontId="24" fillId="0" borderId="23" xfId="3" applyFont="1" applyBorder="1" applyAlignment="1">
      <alignment horizontal="right" vertical="center" wrapText="1"/>
    </xf>
    <xf numFmtId="0" fontId="24" fillId="0" borderId="40" xfId="3" applyFont="1" applyBorder="1" applyAlignment="1">
      <alignment horizontal="right" vertical="center" wrapText="1"/>
    </xf>
    <xf numFmtId="0" fontId="24" fillId="0" borderId="40" xfId="3" applyFont="1" applyBorder="1" applyAlignment="1">
      <alignment horizontal="center" vertical="top" shrinkToFit="1"/>
    </xf>
    <xf numFmtId="0" fontId="24" fillId="0" borderId="18" xfId="3" applyFont="1" applyBorder="1" applyAlignment="1">
      <alignment horizontal="center" vertical="center" shrinkToFit="1"/>
    </xf>
    <xf numFmtId="0" fontId="24" fillId="0" borderId="75" xfId="3" applyFont="1" applyBorder="1" applyAlignment="1">
      <alignment horizontal="center" shrinkToFit="1"/>
    </xf>
    <xf numFmtId="0" fontId="5" fillId="0" borderId="0" xfId="3" applyFont="1" applyAlignment="1"/>
    <xf numFmtId="0" fontId="29" fillId="0" borderId="23" xfId="3" quotePrefix="1" applyFont="1" applyBorder="1">
      <alignment vertical="center"/>
    </xf>
    <xf numFmtId="0" fontId="38" fillId="0" borderId="0" xfId="3" applyFont="1" applyAlignment="1">
      <alignment horizontal="left" vertical="center"/>
    </xf>
    <xf numFmtId="0" fontId="5" fillId="0" borderId="0" xfId="3" applyFont="1">
      <alignment vertical="center"/>
    </xf>
    <xf numFmtId="0" fontId="74" fillId="0" borderId="0" xfId="3" applyFont="1">
      <alignment vertical="center"/>
    </xf>
    <xf numFmtId="0" fontId="73" fillId="0" borderId="0" xfId="3" applyFont="1">
      <alignment vertical="center"/>
    </xf>
    <xf numFmtId="0" fontId="75" fillId="0" borderId="0" xfId="3" applyFont="1">
      <alignment vertical="center"/>
    </xf>
    <xf numFmtId="0" fontId="76" fillId="0" borderId="0" xfId="1" applyFont="1" applyAlignment="1">
      <alignment vertical="center"/>
    </xf>
    <xf numFmtId="0" fontId="73" fillId="0" borderId="0" xfId="1" applyFont="1"/>
    <xf numFmtId="0" fontId="1" fillId="0" borderId="29" xfId="3" applyFont="1" applyBorder="1" applyAlignment="1">
      <alignment horizontal="center" vertical="center" wrapText="1"/>
    </xf>
    <xf numFmtId="0" fontId="2" fillId="0" borderId="41" xfId="3" applyFont="1" applyBorder="1" applyAlignment="1">
      <alignment horizontal="center" vertical="top" shrinkToFit="1"/>
    </xf>
    <xf numFmtId="183" fontId="18" fillId="0" borderId="41" xfId="3" applyNumberFormat="1" applyFont="1" applyBorder="1" applyAlignment="1">
      <alignment vertical="center" shrinkToFit="1"/>
    </xf>
    <xf numFmtId="183" fontId="18" fillId="0" borderId="23" xfId="3" applyNumberFormat="1" applyFont="1" applyBorder="1" applyAlignment="1">
      <alignment vertical="center" shrinkToFit="1"/>
    </xf>
    <xf numFmtId="0" fontId="2" fillId="0" borderId="25" xfId="3" applyFont="1" applyBorder="1" applyAlignment="1">
      <alignment horizontal="center" vertical="top" shrinkToFit="1"/>
    </xf>
    <xf numFmtId="183" fontId="18" fillId="0" borderId="25" xfId="3" applyNumberFormat="1" applyFont="1" applyBorder="1" applyAlignment="1">
      <alignment vertical="center" shrinkToFit="1"/>
    </xf>
    <xf numFmtId="183" fontId="18" fillId="0" borderId="0" xfId="3" applyNumberFormat="1" applyFont="1" applyAlignment="1">
      <alignment vertical="center" shrinkToFit="1"/>
    </xf>
    <xf numFmtId="183" fontId="18" fillId="0" borderId="40" xfId="3" applyNumberFormat="1" applyFont="1" applyBorder="1" applyAlignment="1">
      <alignment vertical="center" shrinkToFit="1"/>
    </xf>
    <xf numFmtId="0" fontId="2" fillId="0" borderId="23" xfId="3" applyFont="1" applyBorder="1" applyAlignment="1">
      <alignment horizontal="center" vertical="top" shrinkToFit="1"/>
    </xf>
    <xf numFmtId="179" fontId="41" fillId="2" borderId="18" xfId="5" applyNumberFormat="1" applyFont="1" applyFill="1" applyBorder="1">
      <alignment vertical="center"/>
    </xf>
    <xf numFmtId="178" fontId="41" fillId="2" borderId="15" xfId="5" applyNumberFormat="1" applyFont="1" applyFill="1" applyBorder="1">
      <alignment vertical="center"/>
    </xf>
    <xf numFmtId="178" fontId="41" fillId="2" borderId="16" xfId="5" applyNumberFormat="1" applyFont="1" applyFill="1" applyBorder="1">
      <alignment vertical="center"/>
    </xf>
    <xf numFmtId="178" fontId="46" fillId="2" borderId="37" xfId="5" applyNumberFormat="1" applyFont="1" applyFill="1" applyBorder="1">
      <alignment vertical="center"/>
    </xf>
    <xf numFmtId="178" fontId="41" fillId="2" borderId="37" xfId="5" applyNumberFormat="1" applyFont="1" applyFill="1" applyBorder="1">
      <alignment vertical="center"/>
    </xf>
    <xf numFmtId="178" fontId="50" fillId="2" borderId="37" xfId="5" applyNumberFormat="1" applyFont="1" applyFill="1" applyBorder="1">
      <alignment vertical="center"/>
    </xf>
    <xf numFmtId="0" fontId="41" fillId="0" borderId="90" xfId="3" applyFont="1" applyBorder="1" applyAlignment="1">
      <alignment horizontal="center" vertical="center" wrapText="1"/>
    </xf>
    <xf numFmtId="38" fontId="41" fillId="0" borderId="115" xfId="5" applyFont="1" applyFill="1" applyBorder="1">
      <alignment vertical="center"/>
    </xf>
    <xf numFmtId="38" fontId="50" fillId="0" borderId="115" xfId="5" applyFont="1" applyFill="1" applyBorder="1">
      <alignment vertical="center"/>
    </xf>
    <xf numFmtId="38" fontId="52" fillId="0" borderId="113" xfId="5" applyFont="1" applyFill="1" applyBorder="1">
      <alignment vertical="center"/>
    </xf>
    <xf numFmtId="179" fontId="50" fillId="2" borderId="18" xfId="5" applyNumberFormat="1" applyFont="1" applyFill="1" applyBorder="1">
      <alignment vertical="center"/>
    </xf>
    <xf numFmtId="178" fontId="50" fillId="2" borderId="15" xfId="5" applyNumberFormat="1" applyFont="1" applyFill="1" applyBorder="1">
      <alignment vertical="center"/>
    </xf>
    <xf numFmtId="178" fontId="50" fillId="2" borderId="16" xfId="5" applyNumberFormat="1" applyFont="1" applyFill="1" applyBorder="1">
      <alignment vertical="center"/>
    </xf>
    <xf numFmtId="178" fontId="41" fillId="2" borderId="75" xfId="5" applyNumberFormat="1" applyFont="1" applyFill="1" applyBorder="1">
      <alignment vertical="center"/>
    </xf>
    <xf numFmtId="38" fontId="52" fillId="0" borderId="115" xfId="5" applyFont="1" applyFill="1" applyBorder="1">
      <alignment vertical="center"/>
    </xf>
    <xf numFmtId="38" fontId="51" fillId="0" borderId="114" xfId="5" applyFont="1" applyFill="1" applyBorder="1">
      <alignment vertical="center"/>
    </xf>
    <xf numFmtId="183" fontId="2" fillId="0" borderId="23" xfId="3" quotePrefix="1" applyNumberFormat="1" applyFont="1" applyBorder="1" applyAlignment="1">
      <alignment horizontal="right" vertical="center" shrinkToFit="1"/>
    </xf>
    <xf numFmtId="0" fontId="2" fillId="0" borderId="0" xfId="3" applyFont="1" applyAlignment="1">
      <alignment horizontal="center" vertical="top" shrinkToFit="1"/>
    </xf>
    <xf numFmtId="0" fontId="2" fillId="0" borderId="40" xfId="3" applyFont="1" applyBorder="1" applyAlignment="1">
      <alignment horizontal="center" vertical="top" shrinkToFit="1"/>
    </xf>
    <xf numFmtId="183" fontId="2" fillId="0" borderId="45" xfId="3" applyNumberFormat="1" applyFont="1" applyBorder="1" applyAlignment="1">
      <alignment horizontal="right" vertical="center" shrinkToFit="1"/>
    </xf>
    <xf numFmtId="183" fontId="2" fillId="0" borderId="0" xfId="3" quotePrefix="1" applyNumberFormat="1" applyFont="1" applyAlignment="1">
      <alignment horizontal="right" vertical="center" shrinkToFit="1"/>
    </xf>
    <xf numFmtId="183" fontId="18" fillId="0" borderId="29" xfId="3" applyNumberFormat="1" applyFont="1" applyBorder="1" applyAlignment="1">
      <alignment vertical="center" shrinkToFit="1"/>
    </xf>
    <xf numFmtId="183" fontId="2" fillId="0" borderId="41" xfId="3" quotePrefix="1" applyNumberFormat="1" applyFont="1" applyBorder="1" applyAlignment="1">
      <alignment horizontal="right" vertical="center" shrinkToFit="1"/>
    </xf>
    <xf numFmtId="183" fontId="2" fillId="0" borderId="26" xfId="3" quotePrefix="1" applyNumberFormat="1" applyFont="1" applyBorder="1" applyAlignment="1">
      <alignment horizontal="right" vertical="center" shrinkToFit="1"/>
    </xf>
    <xf numFmtId="183" fontId="2" fillId="0" borderId="43" xfId="3" applyNumberFormat="1" applyFont="1" applyBorder="1" applyAlignment="1">
      <alignment horizontal="right" vertical="center" shrinkToFit="1"/>
    </xf>
    <xf numFmtId="177" fontId="51" fillId="0" borderId="112" xfId="5" applyNumberFormat="1" applyFont="1" applyFill="1" applyBorder="1">
      <alignment vertical="center"/>
    </xf>
    <xf numFmtId="0" fontId="51" fillId="0" borderId="26" xfId="3" applyFont="1" applyBorder="1">
      <alignment vertical="center"/>
    </xf>
    <xf numFmtId="0" fontId="51" fillId="0" borderId="21" xfId="3" applyFont="1" applyBorder="1">
      <alignment vertical="center"/>
    </xf>
    <xf numFmtId="0" fontId="77" fillId="0" borderId="30" xfId="3" applyFont="1" applyBorder="1">
      <alignment vertical="center"/>
    </xf>
    <xf numFmtId="0" fontId="51" fillId="0" borderId="22" xfId="3" applyFont="1" applyBorder="1">
      <alignment vertical="center"/>
    </xf>
    <xf numFmtId="38" fontId="42" fillId="0" borderId="80" xfId="4" applyFont="1" applyBorder="1" applyAlignment="1">
      <alignment vertical="center" shrinkToFit="1"/>
    </xf>
    <xf numFmtId="38" fontId="42" fillId="0" borderId="80" xfId="4" quotePrefix="1" applyFont="1" applyBorder="1" applyAlignment="1">
      <alignment horizontal="right" vertical="center" shrinkToFit="1"/>
    </xf>
    <xf numFmtId="38" fontId="42" fillId="0" borderId="79" xfId="4" applyFont="1" applyBorder="1" applyAlignment="1">
      <alignment vertical="center" shrinkToFit="1"/>
    </xf>
    <xf numFmtId="38" fontId="42" fillId="0" borderId="80" xfId="4" applyFont="1" applyBorder="1" applyAlignment="1">
      <alignment horizontal="center" vertical="center" shrinkToFit="1"/>
    </xf>
    <xf numFmtId="38" fontId="42" fillId="0" borderId="125" xfId="4" quotePrefix="1" applyFont="1" applyBorder="1" applyAlignment="1">
      <alignment horizontal="right" vertical="center" shrinkToFit="1"/>
    </xf>
    <xf numFmtId="190" fontId="13" fillId="0" borderId="35" xfId="3" applyNumberFormat="1" applyFont="1" applyBorder="1">
      <alignment vertical="center"/>
    </xf>
    <xf numFmtId="0" fontId="17" fillId="0" borderId="0" xfId="3" applyFont="1" applyAlignment="1">
      <alignment vertical="center" wrapText="1"/>
    </xf>
    <xf numFmtId="0" fontId="24" fillId="0" borderId="41" xfId="3" applyFont="1" applyBorder="1" applyAlignment="1">
      <alignment horizontal="right" vertical="center" shrinkToFit="1"/>
    </xf>
    <xf numFmtId="0" fontId="55" fillId="0" borderId="35" xfId="3" applyFont="1" applyBorder="1" applyAlignment="1">
      <alignment vertical="center" wrapText="1"/>
    </xf>
    <xf numFmtId="0" fontId="18" fillId="0" borderId="23" xfId="3" applyFont="1" applyBorder="1">
      <alignment vertical="center"/>
    </xf>
    <xf numFmtId="0" fontId="18" fillId="0" borderId="40" xfId="3" applyFont="1" applyBorder="1">
      <alignment vertical="center"/>
    </xf>
    <xf numFmtId="0" fontId="18" fillId="0" borderId="46" xfId="3" applyFont="1" applyBorder="1">
      <alignment vertical="center"/>
    </xf>
    <xf numFmtId="0" fontId="55" fillId="0" borderId="23" xfId="3" applyFont="1" applyBorder="1" applyAlignment="1">
      <alignment vertical="center" wrapText="1"/>
    </xf>
    <xf numFmtId="0" fontId="55" fillId="0" borderId="42" xfId="3" applyFont="1" applyBorder="1" applyAlignment="1">
      <alignment vertical="center" wrapText="1"/>
    </xf>
    <xf numFmtId="0" fontId="67" fillId="0" borderId="34" xfId="3" applyFont="1" applyBorder="1" applyAlignment="1">
      <alignment vertical="center" wrapText="1"/>
    </xf>
    <xf numFmtId="0" fontId="67" fillId="0" borderId="32" xfId="3" applyFont="1" applyBorder="1" applyAlignment="1">
      <alignment vertical="center" wrapText="1"/>
    </xf>
    <xf numFmtId="187" fontId="6" fillId="0" borderId="35" xfId="3" quotePrefix="1" applyNumberFormat="1" applyFont="1" applyBorder="1" applyAlignment="1">
      <alignment horizontal="right" vertical="center"/>
    </xf>
    <xf numFmtId="38" fontId="21" fillId="0" borderId="86" xfId="4" applyFont="1" applyBorder="1" applyAlignment="1">
      <alignment vertical="center" shrinkToFit="1"/>
    </xf>
    <xf numFmtId="38" fontId="21" fillId="0" borderId="46" xfId="4" applyFont="1" applyBorder="1" applyAlignment="1">
      <alignment vertical="center" shrinkToFit="1"/>
    </xf>
    <xf numFmtId="38" fontId="42" fillId="0" borderId="5" xfId="4" applyFont="1" applyBorder="1" applyAlignment="1">
      <alignment vertical="center" shrinkToFit="1"/>
    </xf>
    <xf numFmtId="176" fontId="54" fillId="0" borderId="126" xfId="1" applyNumberFormat="1" applyFont="1" applyBorder="1" applyAlignment="1">
      <alignment vertical="center" shrinkToFit="1"/>
    </xf>
    <xf numFmtId="56" fontId="21" fillId="0" borderId="32" xfId="1" quotePrefix="1" applyNumberFormat="1" applyFont="1" applyBorder="1" applyAlignment="1">
      <alignment horizontal="left" vertical="center" shrinkToFit="1"/>
    </xf>
    <xf numFmtId="56" fontId="21" fillId="0" borderId="26" xfId="1" quotePrefix="1" applyNumberFormat="1" applyFont="1" applyBorder="1" applyAlignment="1">
      <alignment horizontal="left" vertical="center" shrinkToFit="1"/>
    </xf>
    <xf numFmtId="38" fontId="42" fillId="0" borderId="127" xfId="4" applyFont="1" applyBorder="1" applyAlignment="1">
      <alignment vertical="center" shrinkToFit="1"/>
    </xf>
    <xf numFmtId="0" fontId="24" fillId="0" borderId="124" xfId="1" applyFont="1" applyBorder="1" applyAlignment="1">
      <alignment horizontal="center" vertical="center"/>
    </xf>
    <xf numFmtId="38" fontId="42" fillId="0" borderId="128" xfId="4" applyFont="1" applyBorder="1" applyAlignment="1">
      <alignment vertical="center" shrinkToFit="1"/>
    </xf>
    <xf numFmtId="38" fontId="42" fillId="0" borderId="111" xfId="4" applyFont="1" applyBorder="1" applyAlignment="1">
      <alignment vertical="center" shrinkToFit="1"/>
    </xf>
    <xf numFmtId="0" fontId="42" fillId="0" borderId="41" xfId="1" applyFont="1" applyBorder="1" applyAlignment="1">
      <alignment horizontal="center" vertical="center" shrinkToFit="1"/>
    </xf>
    <xf numFmtId="0" fontId="21" fillId="0" borderId="88" xfId="1" applyFont="1" applyBorder="1" applyAlignment="1">
      <alignment horizontal="center" vertical="center" shrinkToFit="1"/>
    </xf>
    <xf numFmtId="0" fontId="21" fillId="0" borderId="0" xfId="1" applyFont="1" applyAlignment="1">
      <alignment horizontal="center" vertical="center" shrinkToFit="1"/>
    </xf>
    <xf numFmtId="0" fontId="24" fillId="0" borderId="112" xfId="1" applyFont="1" applyBorder="1" applyAlignment="1">
      <alignment horizontal="center" vertical="center"/>
    </xf>
    <xf numFmtId="0" fontId="42" fillId="0" borderId="41" xfId="1" applyFont="1" applyBorder="1" applyAlignment="1">
      <alignment horizontal="left" vertical="center" shrinkToFit="1"/>
    </xf>
    <xf numFmtId="0" fontId="13" fillId="0" borderId="30" xfId="1" applyFont="1" applyBorder="1" applyAlignment="1">
      <alignment horizontal="center" vertical="center"/>
    </xf>
    <xf numFmtId="0" fontId="2" fillId="0" borderId="40" xfId="1" applyFont="1" applyBorder="1" applyAlignment="1">
      <alignment horizontal="center" vertical="center"/>
    </xf>
    <xf numFmtId="176" fontId="13" fillId="0" borderId="29" xfId="1" applyNumberFormat="1" applyFont="1" applyBorder="1" applyAlignment="1">
      <alignment vertical="center" shrinkToFit="1"/>
    </xf>
    <xf numFmtId="0" fontId="13" fillId="0" borderId="42" xfId="1" applyFont="1" applyBorder="1" applyAlignment="1">
      <alignment horizontal="center" vertical="center"/>
    </xf>
    <xf numFmtId="0" fontId="2" fillId="0" borderId="41" xfId="1" applyFont="1" applyBorder="1" applyAlignment="1">
      <alignment horizontal="center" vertical="center"/>
    </xf>
    <xf numFmtId="176" fontId="13" fillId="0" borderId="25" xfId="1" applyNumberFormat="1" applyFont="1" applyBorder="1" applyAlignment="1">
      <alignment vertical="center" shrinkToFit="1"/>
    </xf>
    <xf numFmtId="0" fontId="6" fillId="0" borderId="42" xfId="1" applyFont="1" applyBorder="1" applyAlignment="1">
      <alignment horizontal="center" vertical="center"/>
    </xf>
    <xf numFmtId="0" fontId="2" fillId="0" borderId="26" xfId="1" applyFont="1" applyBorder="1" applyAlignment="1">
      <alignment horizontal="center" vertical="center"/>
    </xf>
    <xf numFmtId="0" fontId="2" fillId="0" borderId="30" xfId="1" applyFont="1" applyBorder="1" applyAlignment="1">
      <alignment horizontal="center" vertical="center"/>
    </xf>
    <xf numFmtId="0" fontId="13" fillId="0" borderId="34" xfId="1" applyFont="1" applyBorder="1" applyAlignment="1">
      <alignment horizontal="center" vertical="center"/>
    </xf>
    <xf numFmtId="0" fontId="13" fillId="0" borderId="32" xfId="1" applyFont="1" applyBorder="1" applyAlignment="1">
      <alignment horizontal="center" vertical="center"/>
    </xf>
    <xf numFmtId="187" fontId="6" fillId="0" borderId="34" xfId="4" applyNumberFormat="1" applyFont="1" applyBorder="1" applyAlignment="1"/>
    <xf numFmtId="187" fontId="13" fillId="0" borderId="32" xfId="4" applyNumberFormat="1" applyFont="1" applyBorder="1" applyAlignment="1"/>
    <xf numFmtId="187" fontId="6" fillId="0" borderId="34" xfId="4" applyNumberFormat="1" applyFont="1" applyBorder="1" applyAlignment="1">
      <alignment vertical="center"/>
    </xf>
    <xf numFmtId="187" fontId="6" fillId="0" borderId="35" xfId="1" applyNumberFormat="1" applyFont="1" applyBorder="1" applyAlignment="1">
      <alignment horizontal="center" vertical="center"/>
    </xf>
    <xf numFmtId="187" fontId="1" fillId="0" borderId="35" xfId="1" applyNumberFormat="1" applyFont="1" applyBorder="1" applyAlignment="1">
      <alignment horizontal="right" vertical="center"/>
    </xf>
    <xf numFmtId="187" fontId="9" fillId="0" borderId="90" xfId="1" applyNumberFormat="1" applyFont="1" applyBorder="1" applyAlignment="1">
      <alignment vertical="top"/>
    </xf>
    <xf numFmtId="187" fontId="13" fillId="0" borderId="35" xfId="1" applyNumberFormat="1" applyFont="1" applyBorder="1" applyAlignment="1">
      <alignment vertical="center"/>
    </xf>
    <xf numFmtId="187" fontId="6" fillId="0" borderId="35" xfId="4" applyNumberFormat="1" applyFont="1" applyBorder="1" applyAlignment="1">
      <alignment vertical="center"/>
    </xf>
    <xf numFmtId="187" fontId="2" fillId="0" borderId="23" xfId="1" applyNumberFormat="1" applyFont="1" applyBorder="1" applyAlignment="1">
      <alignment horizontal="center" vertical="center"/>
    </xf>
    <xf numFmtId="187" fontId="13" fillId="0" borderId="0" xfId="1" applyNumberFormat="1" applyFont="1" applyAlignment="1">
      <alignment vertical="center" shrinkToFit="1"/>
    </xf>
    <xf numFmtId="187" fontId="2" fillId="0" borderId="42" xfId="1" applyNumberFormat="1" applyFont="1" applyBorder="1" applyAlignment="1">
      <alignment horizontal="center" vertical="center"/>
    </xf>
    <xf numFmtId="187" fontId="6" fillId="0" borderId="35" xfId="1" applyNumberFormat="1" applyFont="1" applyBorder="1" applyAlignment="1">
      <alignment horizontal="right" vertical="center"/>
    </xf>
    <xf numFmtId="187" fontId="13" fillId="0" borderId="35" xfId="1" applyNumberFormat="1" applyFont="1" applyBorder="1" applyAlignment="1">
      <alignment horizontal="center" vertical="center"/>
    </xf>
    <xf numFmtId="187" fontId="6" fillId="0" borderId="32" xfId="1" applyNumberFormat="1" applyFont="1" applyBorder="1" applyAlignment="1">
      <alignment horizontal="right" vertical="center"/>
    </xf>
    <xf numFmtId="187" fontId="13" fillId="0" borderId="32" xfId="4" applyNumberFormat="1" applyFont="1" applyBorder="1" applyAlignment="1">
      <alignment vertical="center"/>
    </xf>
    <xf numFmtId="187" fontId="13" fillId="0" borderId="32" xfId="1" applyNumberFormat="1" applyFont="1" applyBorder="1" applyAlignment="1">
      <alignment horizontal="center" vertical="center"/>
    </xf>
    <xf numFmtId="187" fontId="13" fillId="0" borderId="32" xfId="1" applyNumberFormat="1" applyFont="1" applyBorder="1" applyAlignment="1">
      <alignment vertical="center"/>
    </xf>
    <xf numFmtId="187" fontId="2" fillId="0" borderId="40" xfId="1" applyNumberFormat="1" applyFont="1" applyBorder="1" applyAlignment="1">
      <alignment horizontal="center" vertical="center"/>
    </xf>
    <xf numFmtId="187" fontId="13" fillId="0" borderId="29" xfId="1" applyNumberFormat="1" applyFont="1" applyBorder="1" applyAlignment="1">
      <alignment vertical="center" shrinkToFit="1"/>
    </xf>
    <xf numFmtId="187" fontId="2" fillId="0" borderId="30" xfId="1" applyNumberFormat="1" applyFont="1" applyBorder="1" applyAlignment="1">
      <alignment horizontal="center" vertical="center"/>
    </xf>
    <xf numFmtId="187" fontId="33" fillId="0" borderId="0" xfId="3" applyNumberFormat="1" applyFont="1">
      <alignment vertical="center"/>
    </xf>
    <xf numFmtId="0" fontId="25" fillId="0" borderId="41" xfId="1" applyFont="1" applyBorder="1" applyAlignment="1">
      <alignment horizontal="center" vertical="center"/>
    </xf>
    <xf numFmtId="0" fontId="25" fillId="0" borderId="23" xfId="1" applyFont="1" applyBorder="1" applyAlignment="1">
      <alignment horizontal="center" vertical="center"/>
    </xf>
    <xf numFmtId="0" fontId="25" fillId="0" borderId="40" xfId="1" applyFont="1" applyBorder="1" applyAlignment="1">
      <alignment horizontal="center" vertical="center"/>
    </xf>
    <xf numFmtId="0" fontId="26" fillId="0" borderId="40" xfId="1" applyFont="1" applyBorder="1" applyAlignment="1">
      <alignment horizontal="center" vertical="center"/>
    </xf>
    <xf numFmtId="0" fontId="25" fillId="0" borderId="0" xfId="1" applyFont="1" applyAlignment="1">
      <alignment horizontal="center" vertical="center"/>
    </xf>
    <xf numFmtId="0" fontId="25" fillId="0" borderId="25" xfId="1" applyFont="1" applyBorder="1" applyAlignment="1">
      <alignment horizontal="center" vertical="center"/>
    </xf>
    <xf numFmtId="181" fontId="25" fillId="0" borderId="35" xfId="1" applyNumberFormat="1" applyFont="1" applyBorder="1" applyAlignment="1">
      <alignment vertical="center"/>
    </xf>
    <xf numFmtId="0" fontId="66" fillId="0" borderId="0" xfId="1" quotePrefix="1" applyFont="1" applyAlignment="1">
      <alignment horizontal="center" vertical="center" textRotation="180"/>
    </xf>
    <xf numFmtId="0" fontId="23" fillId="0" borderId="0" xfId="1" applyFont="1" applyAlignment="1">
      <alignment horizontal="center" vertical="center"/>
    </xf>
    <xf numFmtId="0" fontId="82" fillId="0" borderId="0" xfId="1" applyFont="1" applyAlignment="1">
      <alignment vertical="center"/>
    </xf>
    <xf numFmtId="0" fontId="25" fillId="0" borderId="129" xfId="1" applyFont="1" applyBorder="1" applyAlignment="1">
      <alignment vertical="center"/>
    </xf>
    <xf numFmtId="0" fontId="25" fillId="0" borderId="26" xfId="1" applyFont="1" applyBorder="1" applyAlignment="1">
      <alignment vertical="center"/>
    </xf>
    <xf numFmtId="191" fontId="25" fillId="0" borderId="26" xfId="1" applyNumberFormat="1" applyFont="1" applyBorder="1" applyAlignment="1">
      <alignment horizontal="right" vertical="center"/>
    </xf>
    <xf numFmtId="0" fontId="25" fillId="0" borderId="34" xfId="1" applyFont="1" applyBorder="1" applyAlignment="1">
      <alignment horizontal="left" vertical="center"/>
    </xf>
    <xf numFmtId="0" fontId="25" fillId="0" borderId="30" xfId="1" applyFont="1" applyBorder="1" applyAlignment="1">
      <alignment vertical="center"/>
    </xf>
    <xf numFmtId="191" fontId="25" fillId="0" borderId="30" xfId="1" applyNumberFormat="1" applyFont="1" applyBorder="1" applyAlignment="1">
      <alignment vertical="center"/>
    </xf>
    <xf numFmtId="191" fontId="25" fillId="0" borderId="32" xfId="1" applyNumberFormat="1" applyFont="1" applyBorder="1" applyAlignment="1">
      <alignment vertical="center"/>
    </xf>
    <xf numFmtId="191" fontId="26" fillId="0" borderId="26" xfId="1" applyNumberFormat="1" applyFont="1" applyBorder="1" applyAlignment="1">
      <alignment horizontal="right" vertical="center"/>
    </xf>
    <xf numFmtId="0" fontId="25" fillId="0" borderId="42" xfId="1" applyFont="1" applyBorder="1" applyAlignment="1">
      <alignment vertical="center"/>
    </xf>
    <xf numFmtId="0" fontId="26" fillId="0" borderId="41" xfId="1" applyFont="1" applyBorder="1" applyAlignment="1">
      <alignment horizontal="center" vertical="center"/>
    </xf>
    <xf numFmtId="191" fontId="26" fillId="0" borderId="30" xfId="1" applyNumberFormat="1" applyFont="1" applyBorder="1" applyAlignment="1">
      <alignment vertical="center"/>
    </xf>
    <xf numFmtId="0" fontId="66" fillId="0" borderId="0" xfId="1" quotePrefix="1" applyFont="1" applyAlignment="1">
      <alignment vertical="center" textRotation="180"/>
    </xf>
    <xf numFmtId="0" fontId="35" fillId="0" borderId="0" xfId="1" applyFont="1" applyAlignment="1">
      <alignment vertical="center"/>
    </xf>
    <xf numFmtId="0" fontId="24" fillId="0" borderId="129" xfId="1" applyFont="1" applyBorder="1" applyAlignment="1">
      <alignment vertical="center"/>
    </xf>
    <xf numFmtId="0" fontId="24" fillId="0" borderId="35" xfId="1" applyFont="1" applyBorder="1" applyAlignment="1">
      <alignment vertical="center"/>
    </xf>
    <xf numFmtId="0" fontId="24" fillId="0" borderId="32" xfId="1" applyFont="1" applyBorder="1" applyAlignment="1">
      <alignment vertical="center"/>
    </xf>
    <xf numFmtId="191" fontId="25" fillId="0" borderId="32" xfId="1" applyNumberFormat="1" applyFont="1" applyBorder="1" applyAlignment="1">
      <alignment vertical="center" shrinkToFit="1"/>
    </xf>
    <xf numFmtId="0" fontId="24" fillId="0" borderId="34" xfId="1" applyFont="1" applyBorder="1" applyAlignment="1">
      <alignment vertical="center"/>
    </xf>
    <xf numFmtId="0" fontId="25" fillId="0" borderId="37" xfId="1" applyFont="1" applyBorder="1" applyAlignment="1">
      <alignment vertical="center"/>
    </xf>
    <xf numFmtId="191" fontId="25" fillId="0" borderId="130" xfId="1" applyNumberFormat="1" applyFont="1" applyBorder="1" applyAlignment="1">
      <alignment vertical="center"/>
    </xf>
    <xf numFmtId="191" fontId="25" fillId="0" borderId="35" xfId="1" applyNumberFormat="1" applyFont="1" applyBorder="1" applyAlignment="1">
      <alignment vertical="center"/>
    </xf>
    <xf numFmtId="191" fontId="25" fillId="0" borderId="34" xfId="1" applyNumberFormat="1" applyFont="1" applyBorder="1" applyAlignment="1">
      <alignment vertical="center"/>
    </xf>
    <xf numFmtId="0" fontId="25" fillId="0" borderId="129" xfId="1" applyFont="1" applyBorder="1" applyAlignment="1">
      <alignment horizontal="center" vertical="center"/>
    </xf>
    <xf numFmtId="191" fontId="26" fillId="0" borderId="32" xfId="1" applyNumberFormat="1" applyFont="1" applyBorder="1" applyAlignment="1">
      <alignment vertical="top" shrinkToFit="1"/>
    </xf>
    <xf numFmtId="0" fontId="26" fillId="0" borderId="32" xfId="1" applyFont="1" applyBorder="1" applyAlignment="1">
      <alignment horizontal="center" vertical="top"/>
    </xf>
    <xf numFmtId="0" fontId="26" fillId="0" borderId="34" xfId="1" applyFont="1" applyBorder="1" applyAlignment="1">
      <alignment horizontal="center" vertical="top"/>
    </xf>
    <xf numFmtId="191" fontId="36" fillId="0" borderId="0" xfId="1" applyNumberFormat="1" applyFont="1" applyAlignment="1">
      <alignment vertical="center"/>
    </xf>
    <xf numFmtId="0" fontId="26" fillId="0" borderId="23" xfId="1" applyFont="1" applyBorder="1" applyAlignment="1">
      <alignment horizontal="center" vertical="top"/>
    </xf>
    <xf numFmtId="0" fontId="55" fillId="0" borderId="0" xfId="3" applyFont="1">
      <alignment vertical="center"/>
    </xf>
    <xf numFmtId="0" fontId="25" fillId="0" borderId="47" xfId="1" applyFont="1" applyBorder="1" applyAlignment="1">
      <alignment horizontal="center" vertical="center" shrinkToFit="1"/>
    </xf>
    <xf numFmtId="0" fontId="24" fillId="0" borderId="33" xfId="1" applyFont="1" applyBorder="1" applyAlignment="1">
      <alignment horizontal="center" vertical="center" wrapText="1"/>
    </xf>
    <xf numFmtId="0" fontId="25" fillId="0" borderId="30" xfId="1" applyFont="1" applyBorder="1" applyAlignment="1">
      <alignment horizontal="center" vertical="center" shrinkToFit="1"/>
    </xf>
    <xf numFmtId="38" fontId="42" fillId="0" borderId="86" xfId="4" quotePrefix="1" applyFont="1" applyBorder="1" applyAlignment="1">
      <alignment horizontal="right" vertical="center" shrinkToFit="1"/>
    </xf>
    <xf numFmtId="38" fontId="42" fillId="0" borderId="47" xfId="4" quotePrefix="1" applyFont="1" applyBorder="1" applyAlignment="1">
      <alignment horizontal="right" vertical="center" shrinkToFit="1"/>
    </xf>
    <xf numFmtId="38" fontId="42" fillId="0" borderId="24" xfId="4" quotePrefix="1" applyFont="1" applyBorder="1" applyAlignment="1">
      <alignment horizontal="right" vertical="center" shrinkToFit="1"/>
    </xf>
    <xf numFmtId="0" fontId="5" fillId="0" borderId="0" xfId="3" applyFont="1" applyAlignment="1">
      <alignment horizontal="center" vertical="center"/>
    </xf>
    <xf numFmtId="0" fontId="13" fillId="0" borderId="0" xfId="3" applyFont="1" applyAlignment="1">
      <alignment vertical="center" shrinkToFit="1"/>
    </xf>
    <xf numFmtId="0" fontId="1" fillId="0" borderId="0" xfId="3" applyFont="1" applyAlignment="1">
      <alignment horizontal="right" vertical="center" shrinkToFit="1"/>
    </xf>
    <xf numFmtId="0" fontId="12" fillId="0" borderId="0" xfId="3" applyFont="1" applyAlignment="1">
      <alignment horizontal="center" vertical="center"/>
    </xf>
    <xf numFmtId="0" fontId="17" fillId="0" borderId="0" xfId="3" applyFont="1" applyAlignment="1">
      <alignment vertical="center" wrapText="1"/>
    </xf>
    <xf numFmtId="0" fontId="7" fillId="0" borderId="28" xfId="3" applyFont="1" applyBorder="1" applyAlignment="1">
      <alignment horizontal="center" vertical="top"/>
    </xf>
    <xf numFmtId="0" fontId="7" fillId="0" borderId="29" xfId="3" applyFont="1" applyBorder="1" applyAlignment="1">
      <alignment horizontal="center" vertical="top"/>
    </xf>
    <xf numFmtId="0" fontId="7" fillId="0" borderId="78" xfId="3" applyFont="1" applyBorder="1" applyAlignment="1">
      <alignment horizontal="center" vertical="top"/>
    </xf>
    <xf numFmtId="0" fontId="7" fillId="0" borderId="77" xfId="3" applyFont="1" applyBorder="1" applyAlignment="1">
      <alignment horizontal="right" vertical="top"/>
    </xf>
    <xf numFmtId="0" fontId="4" fillId="0" borderId="77" xfId="3" applyFont="1" applyBorder="1" applyAlignment="1">
      <alignment horizontal="center" vertical="center"/>
    </xf>
    <xf numFmtId="0" fontId="4" fillId="0" borderId="44" xfId="3" applyFont="1" applyBorder="1" applyAlignment="1">
      <alignment horizontal="center" vertical="center"/>
    </xf>
    <xf numFmtId="176" fontId="7" fillId="0" borderId="1" xfId="3" applyNumberFormat="1" applyFont="1" applyBorder="1">
      <alignment vertical="center"/>
    </xf>
    <xf numFmtId="0" fontId="4" fillId="0" borderId="82" xfId="3" applyFont="1" applyBorder="1" applyAlignment="1">
      <alignment horizontal="center" vertical="center"/>
    </xf>
    <xf numFmtId="57" fontId="7" fillId="0" borderId="82" xfId="3" quotePrefix="1" applyNumberFormat="1" applyFont="1" applyBorder="1" applyAlignment="1">
      <alignment horizontal="center" vertical="center"/>
    </xf>
    <xf numFmtId="0" fontId="7" fillId="0" borderId="82" xfId="3" applyFont="1" applyBorder="1" applyAlignment="1">
      <alignment horizontal="center" vertical="center"/>
    </xf>
    <xf numFmtId="0" fontId="7" fillId="0" borderId="49" xfId="3" applyFont="1" applyBorder="1" applyAlignment="1">
      <alignment horizontal="center" vertical="center"/>
    </xf>
    <xf numFmtId="176" fontId="7" fillId="0" borderId="10" xfId="3" applyNumberFormat="1" applyFont="1" applyBorder="1">
      <alignment vertical="center"/>
    </xf>
    <xf numFmtId="176" fontId="4" fillId="0" borderId="7" xfId="3" applyNumberFormat="1" applyFont="1" applyBorder="1" applyAlignment="1">
      <alignment horizontal="center" vertical="center"/>
    </xf>
    <xf numFmtId="176" fontId="4" fillId="0" borderId="8" xfId="3" applyNumberFormat="1" applyFont="1" applyBorder="1" applyAlignment="1">
      <alignment horizontal="center" vertical="center"/>
    </xf>
    <xf numFmtId="0" fontId="14" fillId="0" borderId="9" xfId="3" applyFont="1" applyBorder="1" applyAlignment="1">
      <alignment horizontal="center" vertical="center"/>
    </xf>
    <xf numFmtId="0" fontId="14" fillId="0" borderId="1" xfId="3" applyFont="1" applyBorder="1" applyAlignment="1">
      <alignment horizontal="center" vertical="center"/>
    </xf>
    <xf numFmtId="0" fontId="14" fillId="0" borderId="11" xfId="3" applyFont="1" applyBorder="1" applyAlignment="1">
      <alignment horizontal="center" vertical="center"/>
    </xf>
    <xf numFmtId="0" fontId="14" fillId="0" borderId="12" xfId="3" applyFont="1" applyBorder="1" applyAlignment="1">
      <alignment horizontal="center" vertical="center"/>
    </xf>
    <xf numFmtId="0" fontId="14" fillId="0" borderId="6" xfId="3" applyFont="1" applyBorder="1" applyAlignment="1">
      <alignment horizontal="center" vertical="center"/>
    </xf>
    <xf numFmtId="0" fontId="14" fillId="0" borderId="7" xfId="3" applyFont="1" applyBorder="1" applyAlignment="1">
      <alignment horizontal="center" vertical="center"/>
    </xf>
    <xf numFmtId="0" fontId="4" fillId="0" borderId="28" xfId="3" applyFont="1" applyBorder="1" applyAlignment="1">
      <alignment horizontal="center" vertical="top" shrinkToFit="1"/>
    </xf>
    <xf numFmtId="0" fontId="4" fillId="0" borderId="29" xfId="3" applyFont="1" applyBorder="1" applyAlignment="1">
      <alignment horizontal="center" vertical="top" shrinkToFit="1"/>
    </xf>
    <xf numFmtId="0" fontId="4" fillId="0" borderId="30" xfId="3" applyFont="1" applyBorder="1" applyAlignment="1">
      <alignment horizontal="center" vertical="top" shrinkToFit="1"/>
    </xf>
    <xf numFmtId="0" fontId="7" fillId="0" borderId="76" xfId="3" applyFont="1" applyBorder="1" applyAlignment="1">
      <alignment horizontal="left"/>
    </xf>
    <xf numFmtId="0" fontId="7" fillId="0" borderId="74" xfId="3" applyFont="1" applyBorder="1" applyAlignment="1">
      <alignment horizontal="left"/>
    </xf>
    <xf numFmtId="0" fontId="7" fillId="0" borderId="81" xfId="3" applyFont="1" applyBorder="1" applyAlignment="1">
      <alignment horizontal="left"/>
    </xf>
    <xf numFmtId="0" fontId="4" fillId="0" borderId="80" xfId="3" applyFont="1" applyBorder="1" applyAlignment="1">
      <alignment horizontal="center" vertical="center"/>
    </xf>
    <xf numFmtId="0" fontId="4" fillId="0" borderId="79" xfId="3" applyFont="1" applyBorder="1" applyAlignment="1">
      <alignment horizontal="center" vertical="center"/>
    </xf>
    <xf numFmtId="0" fontId="14" fillId="0" borderId="45" xfId="3" applyFont="1" applyBorder="1" applyAlignment="1">
      <alignment horizontal="center" vertical="center"/>
    </xf>
    <xf numFmtId="0" fontId="14" fillId="0" borderId="38" xfId="3" applyFont="1" applyBorder="1" applyAlignment="1">
      <alignment horizontal="center" vertical="center"/>
    </xf>
    <xf numFmtId="0" fontId="14" fillId="0" borderId="43" xfId="3" applyFont="1" applyBorder="1" applyAlignment="1">
      <alignment horizontal="center" vertical="center"/>
    </xf>
    <xf numFmtId="0" fontId="4" fillId="0" borderId="18" xfId="3" applyFont="1" applyBorder="1" applyAlignment="1">
      <alignment horizontal="center" vertical="center"/>
    </xf>
    <xf numFmtId="0" fontId="4" fillId="0" borderId="19" xfId="3" applyFont="1" applyBorder="1" applyAlignment="1">
      <alignment horizontal="center" vertical="center"/>
    </xf>
    <xf numFmtId="0" fontId="4" fillId="0" borderId="14" xfId="3" applyFont="1" applyBorder="1" applyAlignment="1">
      <alignment horizontal="center" vertical="center"/>
    </xf>
    <xf numFmtId="0" fontId="4" fillId="0" borderId="50" xfId="3" applyFont="1" applyBorder="1" applyAlignment="1">
      <alignment horizontal="center" vertical="center"/>
    </xf>
    <xf numFmtId="0" fontId="21" fillId="0" borderId="0" xfId="3" applyFont="1" applyAlignment="1">
      <alignment vertical="center" wrapText="1"/>
    </xf>
    <xf numFmtId="177" fontId="41" fillId="0" borderId="112" xfId="3" applyNumberFormat="1" applyFont="1" applyBorder="1" applyAlignment="1">
      <alignment horizontal="center" vertical="center" wrapText="1"/>
    </xf>
    <xf numFmtId="0" fontId="0" fillId="0" borderId="26" xfId="0" applyBorder="1">
      <alignment vertical="center"/>
    </xf>
    <xf numFmtId="177" fontId="41" fillId="0" borderId="124" xfId="3" applyNumberFormat="1" applyFont="1" applyBorder="1" applyAlignment="1">
      <alignment horizontal="center" vertical="center"/>
    </xf>
    <xf numFmtId="0" fontId="0" fillId="0" borderId="42" xfId="0" applyBorder="1">
      <alignment vertical="center"/>
    </xf>
    <xf numFmtId="177" fontId="52" fillId="2" borderId="118" xfId="5" applyNumberFormat="1" applyFont="1" applyFill="1" applyBorder="1" applyAlignment="1">
      <alignment vertical="center"/>
    </xf>
    <xf numFmtId="0" fontId="8" fillId="0" borderId="119" xfId="0" applyFont="1" applyBorder="1">
      <alignment vertical="center"/>
    </xf>
    <xf numFmtId="177" fontId="52" fillId="2" borderId="120" xfId="5" applyNumberFormat="1" applyFont="1" applyFill="1" applyBorder="1" applyAlignment="1">
      <alignment vertical="center"/>
    </xf>
    <xf numFmtId="0" fontId="8" fillId="0" borderId="121" xfId="0" applyFont="1" applyBorder="1">
      <alignment vertical="center"/>
    </xf>
    <xf numFmtId="177" fontId="52" fillId="2" borderId="122" xfId="5" applyNumberFormat="1" applyFont="1" applyFill="1" applyBorder="1" applyAlignment="1">
      <alignment vertical="center"/>
    </xf>
    <xf numFmtId="0" fontId="8" fillId="0" borderId="123" xfId="0" applyFont="1" applyBorder="1">
      <alignment vertical="center"/>
    </xf>
    <xf numFmtId="178" fontId="52" fillId="2" borderId="116" xfId="5" applyNumberFormat="1" applyFont="1" applyFill="1" applyBorder="1" applyAlignment="1">
      <alignment vertical="center"/>
    </xf>
    <xf numFmtId="0" fontId="0" fillId="0" borderId="117" xfId="0" applyBorder="1">
      <alignment vertical="center"/>
    </xf>
    <xf numFmtId="178" fontId="52" fillId="2" borderId="16" xfId="5" applyNumberFormat="1" applyFont="1" applyFill="1" applyBorder="1" applyAlignment="1">
      <alignment vertical="center"/>
    </xf>
    <xf numFmtId="0" fontId="0" fillId="0" borderId="17" xfId="0" applyBorder="1">
      <alignment vertical="center"/>
    </xf>
    <xf numFmtId="177" fontId="41" fillId="2" borderId="41" xfId="3" applyNumberFormat="1" applyFont="1" applyFill="1" applyBorder="1" applyAlignment="1">
      <alignment horizontal="center" vertical="center" wrapText="1"/>
    </xf>
    <xf numFmtId="177" fontId="41" fillId="2" borderId="40" xfId="3" applyNumberFormat="1" applyFont="1" applyFill="1" applyBorder="1" applyAlignment="1">
      <alignment horizontal="center" vertical="center"/>
    </xf>
    <xf numFmtId="0" fontId="77" fillId="0" borderId="0" xfId="3" quotePrefix="1" applyFont="1" applyAlignment="1">
      <alignment horizontal="center" vertical="center" textRotation="180"/>
    </xf>
    <xf numFmtId="0" fontId="41" fillId="0" borderId="34" xfId="3" applyFont="1" applyBorder="1" applyAlignment="1">
      <alignment vertical="center" shrinkToFit="1"/>
    </xf>
    <xf numFmtId="0" fontId="41" fillId="0" borderId="35" xfId="3" applyFont="1" applyBorder="1" applyAlignment="1">
      <alignment vertical="center" shrinkToFit="1"/>
    </xf>
    <xf numFmtId="0" fontId="41" fillId="0" borderId="32" xfId="3" applyFont="1" applyBorder="1" applyAlignment="1">
      <alignment vertical="center" shrinkToFit="1"/>
    </xf>
    <xf numFmtId="0" fontId="50" fillId="0" borderId="34" xfId="3" applyFont="1" applyBorder="1" applyAlignment="1">
      <alignment horizontal="center" vertical="center" shrinkToFit="1"/>
    </xf>
    <xf numFmtId="0" fontId="50" fillId="0" borderId="35" xfId="3" applyFont="1" applyBorder="1" applyAlignment="1">
      <alignment horizontal="center" vertical="center" shrinkToFit="1"/>
    </xf>
    <xf numFmtId="0" fontId="50" fillId="0" borderId="32" xfId="3" applyFont="1" applyBorder="1" applyAlignment="1">
      <alignment horizontal="center" vertical="center" shrinkToFit="1"/>
    </xf>
    <xf numFmtId="0" fontId="41" fillId="0" borderId="16" xfId="3" applyFont="1" applyBorder="1" applyAlignment="1">
      <alignment horizontal="center" vertical="center" shrinkToFit="1"/>
    </xf>
    <xf numFmtId="0" fontId="41" fillId="0" borderId="22" xfId="3" applyFont="1" applyBorder="1" applyAlignment="1">
      <alignment horizontal="center" vertical="center" shrinkToFit="1"/>
    </xf>
    <xf numFmtId="0" fontId="53" fillId="0" borderId="0" xfId="3" applyFont="1" applyAlignment="1"/>
    <xf numFmtId="0" fontId="41" fillId="2" borderId="34" xfId="3" applyFont="1" applyFill="1" applyBorder="1" applyAlignment="1">
      <alignment horizontal="center" vertical="center"/>
    </xf>
    <xf numFmtId="0" fontId="41" fillId="2" borderId="35" xfId="3" applyFont="1" applyFill="1" applyBorder="1" applyAlignment="1">
      <alignment horizontal="center" vertical="center"/>
    </xf>
    <xf numFmtId="0" fontId="41" fillId="0" borderId="18" xfId="3" applyFont="1" applyBorder="1" applyAlignment="1">
      <alignment horizontal="center" vertical="center" shrinkToFit="1"/>
    </xf>
    <xf numFmtId="0" fontId="41" fillId="0" borderId="20" xfId="3" applyFont="1" applyBorder="1" applyAlignment="1">
      <alignment horizontal="center" vertical="center" shrinkToFit="1"/>
    </xf>
    <xf numFmtId="0" fontId="35" fillId="0" borderId="0" xfId="1" applyFont="1" applyAlignment="1">
      <alignment vertical="center"/>
    </xf>
    <xf numFmtId="0" fontId="83" fillId="0" borderId="0" xfId="1" quotePrefix="1" applyFont="1" applyAlignment="1">
      <alignment horizontal="center" vertical="center"/>
    </xf>
    <xf numFmtId="0" fontId="28" fillId="0" borderId="0" xfId="3" applyAlignment="1">
      <alignment horizontal="center" vertical="center"/>
    </xf>
    <xf numFmtId="0" fontId="25" fillId="0" borderId="34" xfId="1" applyFont="1" applyBorder="1" applyAlignment="1">
      <alignment horizontal="center" vertical="center"/>
    </xf>
    <xf numFmtId="0" fontId="25" fillId="0" borderId="32" xfId="1" applyFont="1" applyBorder="1" applyAlignment="1">
      <alignment horizontal="center" vertical="center"/>
    </xf>
    <xf numFmtId="0" fontId="25" fillId="0" borderId="41" xfId="1" applyFont="1" applyBorder="1" applyAlignment="1">
      <alignment horizontal="center" vertical="center"/>
    </xf>
    <xf numFmtId="0" fontId="25" fillId="0" borderId="40" xfId="1" applyFont="1" applyBorder="1" applyAlignment="1">
      <alignment horizontal="center" vertical="center"/>
    </xf>
    <xf numFmtId="0" fontId="26" fillId="0" borderId="41" xfId="1" applyFont="1" applyBorder="1" applyAlignment="1">
      <alignment horizontal="center" vertical="center"/>
    </xf>
    <xf numFmtId="0" fontId="26" fillId="0" borderId="40" xfId="1" applyFont="1" applyBorder="1" applyAlignment="1">
      <alignment horizontal="center" vertical="center"/>
    </xf>
    <xf numFmtId="0" fontId="26" fillId="0" borderId="25" xfId="1" applyFont="1" applyBorder="1" applyAlignment="1">
      <alignment horizontal="center" vertical="center"/>
    </xf>
    <xf numFmtId="0" fontId="0" fillId="0" borderId="25" xfId="0" applyBorder="1" applyAlignment="1">
      <alignment horizontal="center" vertical="center"/>
    </xf>
    <xf numFmtId="0" fontId="66" fillId="0" borderId="0" xfId="1" quotePrefix="1" applyFont="1" applyAlignment="1">
      <alignment horizontal="center" vertical="center" textRotation="180"/>
    </xf>
    <xf numFmtId="0" fontId="12" fillId="0" borderId="0" xfId="1" applyFont="1" applyAlignment="1">
      <alignment vertical="center" wrapText="1"/>
    </xf>
    <xf numFmtId="0" fontId="25" fillId="0" borderId="34" xfId="1" applyFont="1" applyBorder="1" applyAlignment="1">
      <alignment horizontal="center" vertical="center" wrapText="1"/>
    </xf>
    <xf numFmtId="0" fontId="25" fillId="0" borderId="35" xfId="1" applyFont="1" applyBorder="1" applyAlignment="1">
      <alignment horizontal="center" vertical="center" wrapText="1"/>
    </xf>
    <xf numFmtId="0" fontId="25" fillId="0" borderId="32" xfId="1" applyFont="1" applyBorder="1" applyAlignment="1">
      <alignment horizontal="center" vertical="center" wrapText="1"/>
    </xf>
    <xf numFmtId="0" fontId="25" fillId="0" borderId="23" xfId="1" applyFont="1" applyBorder="1" applyAlignment="1">
      <alignment horizontal="center" vertical="center"/>
    </xf>
    <xf numFmtId="0" fontId="24" fillId="0" borderId="34" xfId="1" applyFont="1" applyBorder="1" applyAlignment="1">
      <alignment horizontal="center" vertical="center" wrapText="1"/>
    </xf>
    <xf numFmtId="0" fontId="24" fillId="0" borderId="35" xfId="1" applyFont="1" applyBorder="1" applyAlignment="1">
      <alignment horizontal="center" vertical="center"/>
    </xf>
    <xf numFmtId="0" fontId="24" fillId="0" borderId="32" xfId="1" applyFont="1" applyBorder="1" applyAlignment="1">
      <alignment horizontal="center" vertical="center"/>
    </xf>
    <xf numFmtId="0" fontId="25" fillId="0" borderId="35" xfId="1" applyFont="1" applyBorder="1" applyAlignment="1">
      <alignment horizontal="center" vertical="center"/>
    </xf>
    <xf numFmtId="181" fontId="25" fillId="0" borderId="35" xfId="1" applyNumberFormat="1" applyFont="1" applyBorder="1" applyAlignment="1">
      <alignment vertical="center"/>
    </xf>
    <xf numFmtId="181" fontId="25" fillId="0" borderId="32" xfId="1" applyNumberFormat="1" applyFont="1" applyBorder="1" applyAlignment="1">
      <alignment vertical="center"/>
    </xf>
    <xf numFmtId="0" fontId="2" fillId="0" borderId="40" xfId="3" applyFont="1" applyBorder="1" applyAlignment="1">
      <alignment horizontal="left" vertical="center" shrinkToFit="1"/>
    </xf>
    <xf numFmtId="0" fontId="2" fillId="0" borderId="30" xfId="3" applyFont="1" applyBorder="1" applyAlignment="1">
      <alignment horizontal="left" vertical="center" shrinkToFit="1"/>
    </xf>
    <xf numFmtId="0" fontId="2" fillId="0" borderId="41" xfId="3" applyFont="1" applyBorder="1" applyAlignment="1">
      <alignment horizontal="center" vertical="center" shrinkToFit="1"/>
    </xf>
    <xf numFmtId="0" fontId="2" fillId="0" borderId="26" xfId="3" applyFont="1" applyBorder="1" applyAlignment="1">
      <alignment horizontal="center" vertical="center" shrinkToFit="1"/>
    </xf>
    <xf numFmtId="0" fontId="2" fillId="0" borderId="40" xfId="3" applyFont="1" applyBorder="1" applyAlignment="1">
      <alignment horizontal="center" vertical="center" shrinkToFit="1"/>
    </xf>
    <xf numFmtId="0" fontId="2" fillId="0" borderId="30" xfId="3" applyFont="1" applyBorder="1" applyAlignment="1">
      <alignment horizontal="center" vertical="center" shrinkToFit="1"/>
    </xf>
    <xf numFmtId="0" fontId="8" fillId="0" borderId="0" xfId="3" quotePrefix="1" applyFont="1" applyAlignment="1">
      <alignment horizontal="center" vertical="center" textRotation="180"/>
    </xf>
    <xf numFmtId="0" fontId="18" fillId="0" borderId="23" xfId="3" applyFont="1" applyBorder="1" applyAlignment="1">
      <alignment horizontal="center" vertical="top" shrinkToFit="1"/>
    </xf>
    <xf numFmtId="0" fontId="18" fillId="0" borderId="42" xfId="3" applyFont="1" applyBorder="1" applyAlignment="1">
      <alignment horizontal="center" vertical="top" shrinkToFit="1"/>
    </xf>
    <xf numFmtId="0" fontId="24" fillId="0" borderId="39" xfId="3" applyFont="1" applyBorder="1" applyAlignment="1">
      <alignment horizontal="center" vertical="center" wrapText="1"/>
    </xf>
    <xf numFmtId="0" fontId="2" fillId="0" borderId="35" xfId="3" applyFont="1" applyBorder="1" applyAlignment="1">
      <alignment horizontal="right" vertical="top" shrinkToFit="1"/>
    </xf>
    <xf numFmtId="0" fontId="2" fillId="0" borderId="35" xfId="3" applyFont="1" applyBorder="1" applyAlignment="1">
      <alignment horizontal="center" vertical="center" shrinkToFit="1"/>
    </xf>
    <xf numFmtId="0" fontId="2" fillId="0" borderId="23" xfId="3" applyFont="1" applyBorder="1" applyAlignment="1">
      <alignment horizontal="left" vertical="center" shrinkToFit="1"/>
    </xf>
    <xf numFmtId="0" fontId="2" fillId="0" borderId="42" xfId="3" applyFont="1" applyBorder="1" applyAlignment="1">
      <alignment horizontal="left" vertical="center" shrinkToFit="1"/>
    </xf>
    <xf numFmtId="0" fontId="18" fillId="0" borderId="35" xfId="3" applyFont="1" applyBorder="1" applyAlignment="1">
      <alignment horizontal="center" vertical="center" shrinkToFit="1"/>
    </xf>
    <xf numFmtId="0" fontId="2" fillId="0" borderId="23" xfId="3" applyFont="1" applyBorder="1" applyAlignment="1">
      <alignment horizontal="left" shrinkToFit="1"/>
    </xf>
    <xf numFmtId="0" fontId="2" fillId="0" borderId="42" xfId="3" applyFont="1" applyBorder="1" applyAlignment="1">
      <alignment horizontal="left" shrinkToFit="1"/>
    </xf>
    <xf numFmtId="0" fontId="2" fillId="0" borderId="23" xfId="3" applyFont="1" applyBorder="1" applyAlignment="1">
      <alignment horizontal="left" vertical="top" shrinkToFit="1"/>
    </xf>
    <xf numFmtId="0" fontId="2" fillId="0" borderId="42" xfId="3" applyFont="1" applyBorder="1" applyAlignment="1">
      <alignment horizontal="left" vertical="top" shrinkToFit="1"/>
    </xf>
    <xf numFmtId="0" fontId="2" fillId="0" borderId="34" xfId="3" applyFont="1" applyBorder="1" applyAlignment="1">
      <alignment horizontal="center" vertical="center" textRotation="255" shrinkToFit="1"/>
    </xf>
    <xf numFmtId="0" fontId="2" fillId="0" borderId="35" xfId="3" applyFont="1" applyBorder="1" applyAlignment="1">
      <alignment horizontal="center" vertical="center" textRotation="255" shrinkToFit="1"/>
    </xf>
    <xf numFmtId="0" fontId="2" fillId="0" borderId="32" xfId="3" applyFont="1" applyBorder="1" applyAlignment="1">
      <alignment horizontal="center" vertical="center" textRotation="255" shrinkToFit="1"/>
    </xf>
    <xf numFmtId="0" fontId="18" fillId="0" borderId="23" xfId="3" applyFont="1" applyBorder="1" applyAlignment="1">
      <alignment horizontal="left" vertical="center" shrinkToFit="1"/>
    </xf>
    <xf numFmtId="0" fontId="18" fillId="0" borderId="42" xfId="3" applyFont="1" applyBorder="1" applyAlignment="1">
      <alignment horizontal="left" vertical="center" shrinkToFit="1"/>
    </xf>
    <xf numFmtId="0" fontId="24" fillId="0" borderId="74" xfId="3" applyFont="1" applyBorder="1" applyAlignment="1">
      <alignment horizontal="center" vertical="center"/>
    </xf>
    <xf numFmtId="0" fontId="24" fillId="0" borderId="73" xfId="3" applyFont="1" applyBorder="1" applyAlignment="1">
      <alignment horizontal="center" vertical="center"/>
    </xf>
    <xf numFmtId="0" fontId="24" fillId="0" borderId="29" xfId="3" applyFont="1" applyBorder="1" applyAlignment="1">
      <alignment horizontal="center" vertical="center"/>
    </xf>
    <xf numFmtId="0" fontId="24" fillId="0" borderId="30" xfId="3" applyFont="1" applyBorder="1" applyAlignment="1">
      <alignment horizontal="center" vertical="center"/>
    </xf>
    <xf numFmtId="0" fontId="29" fillId="0" borderId="29" xfId="3" applyFont="1" applyBorder="1" applyAlignment="1">
      <alignment wrapText="1" shrinkToFit="1"/>
    </xf>
    <xf numFmtId="0" fontId="29" fillId="0" borderId="29" xfId="3" applyFont="1" applyBorder="1" applyAlignment="1">
      <alignment shrinkToFit="1"/>
    </xf>
    <xf numFmtId="0" fontId="24" fillId="0" borderId="45" xfId="3" applyFont="1" applyBorder="1" applyAlignment="1">
      <alignment horizontal="center" vertical="center"/>
    </xf>
    <xf numFmtId="0" fontId="24" fillId="0" borderId="38" xfId="3" applyFont="1" applyBorder="1" applyAlignment="1">
      <alignment horizontal="center" vertical="center"/>
    </xf>
    <xf numFmtId="0" fontId="2" fillId="0" borderId="23" xfId="3" quotePrefix="1" applyFont="1" applyBorder="1" applyAlignment="1">
      <alignment horizontal="center" vertical="top" shrinkToFit="1"/>
    </xf>
    <xf numFmtId="0" fontId="2" fillId="0" borderId="42" xfId="3" applyFont="1" applyBorder="1" applyAlignment="1">
      <alignment horizontal="center" vertical="top" shrinkToFit="1"/>
    </xf>
    <xf numFmtId="0" fontId="17" fillId="0" borderId="0" xfId="3" applyFont="1" applyAlignment="1">
      <alignment wrapText="1"/>
    </xf>
    <xf numFmtId="0" fontId="17" fillId="0" borderId="0" xfId="3" applyFont="1" applyAlignment="1"/>
    <xf numFmtId="0" fontId="2" fillId="0" borderId="45" xfId="3" applyFont="1" applyBorder="1" applyAlignment="1">
      <alignment horizontal="center" vertical="center"/>
    </xf>
    <xf numFmtId="0" fontId="2" fillId="0" borderId="38" xfId="3" applyFont="1" applyBorder="1" applyAlignment="1">
      <alignment horizontal="center" vertical="center"/>
    </xf>
    <xf numFmtId="0" fontId="2" fillId="0" borderId="43" xfId="3" applyFont="1" applyBorder="1" applyAlignment="1">
      <alignment horizontal="center" vertical="center"/>
    </xf>
    <xf numFmtId="0" fontId="2" fillId="0" borderId="23" xfId="3" applyFont="1" applyBorder="1" applyAlignment="1">
      <alignment horizontal="left" vertical="center"/>
    </xf>
    <xf numFmtId="0" fontId="2" fillId="0" borderId="0" xfId="3" applyFont="1" applyAlignment="1">
      <alignment horizontal="left" vertical="center"/>
    </xf>
    <xf numFmtId="0" fontId="2" fillId="0" borderId="42" xfId="3" applyFont="1" applyBorder="1" applyAlignment="1">
      <alignment horizontal="left" vertical="center"/>
    </xf>
    <xf numFmtId="0" fontId="2" fillId="0" borderId="40" xfId="3" applyFont="1" applyBorder="1" applyAlignment="1">
      <alignment horizontal="center" vertical="center"/>
    </xf>
    <xf numFmtId="0" fontId="2" fillId="0" borderId="29" xfId="3" applyFont="1" applyBorder="1" applyAlignment="1">
      <alignment horizontal="center" vertical="center"/>
    </xf>
    <xf numFmtId="0" fontId="24" fillId="0" borderId="19" xfId="3" applyFont="1" applyBorder="1" applyAlignment="1">
      <alignment horizontal="center" vertical="center"/>
    </xf>
    <xf numFmtId="0" fontId="24" fillId="0" borderId="20" xfId="3" applyFont="1" applyBorder="1" applyAlignment="1">
      <alignment horizontal="center" vertical="center"/>
    </xf>
    <xf numFmtId="0" fontId="2" fillId="0" borderId="39" xfId="3" applyFont="1" applyBorder="1" applyAlignment="1">
      <alignment horizontal="center" vertical="center" wrapText="1"/>
    </xf>
    <xf numFmtId="0" fontId="18" fillId="0" borderId="42" xfId="3" applyFont="1" applyBorder="1" applyAlignment="1">
      <alignment vertical="center" shrinkToFit="1"/>
    </xf>
    <xf numFmtId="0" fontId="18" fillId="0" borderId="35" xfId="3" applyFont="1" applyBorder="1" applyAlignment="1">
      <alignment vertical="center" shrinkToFit="1"/>
    </xf>
    <xf numFmtId="0" fontId="56" fillId="0" borderId="35" xfId="3" applyFont="1" applyBorder="1" applyAlignment="1">
      <alignment vertical="center" shrinkToFit="1"/>
    </xf>
    <xf numFmtId="0" fontId="56" fillId="0" borderId="42" xfId="3" applyFont="1" applyBorder="1" applyAlignment="1">
      <alignment vertical="center" shrinkToFit="1"/>
    </xf>
    <xf numFmtId="0" fontId="2" fillId="0" borderId="45" xfId="3" applyFont="1" applyBorder="1" applyAlignment="1">
      <alignment horizontal="center" vertical="center" shrinkToFit="1"/>
    </xf>
    <xf numFmtId="0" fontId="0" fillId="0" borderId="43" xfId="0" applyBorder="1" applyAlignment="1">
      <alignment horizontal="center" vertical="center" shrinkToFit="1"/>
    </xf>
    <xf numFmtId="0" fontId="0" fillId="0" borderId="43" xfId="0" applyBorder="1" applyAlignment="1">
      <alignment horizontal="center" vertical="center"/>
    </xf>
    <xf numFmtId="0" fontId="2" fillId="0" borderId="41" xfId="3" applyFont="1" applyBorder="1" applyAlignment="1">
      <alignment horizontal="center" vertical="center" textRotation="255" shrinkToFit="1"/>
    </xf>
    <xf numFmtId="0" fontId="2" fillId="0" borderId="23" xfId="3" applyFont="1" applyBorder="1" applyAlignment="1">
      <alignment horizontal="center" vertical="center" textRotation="255" shrinkToFit="1"/>
    </xf>
    <xf numFmtId="0" fontId="2" fillId="0" borderId="23" xfId="3" applyFont="1" applyBorder="1" applyAlignment="1">
      <alignment horizontal="center" vertical="center" wrapText="1"/>
    </xf>
    <xf numFmtId="0" fontId="2" fillId="0" borderId="0" xfId="3" applyFont="1" applyAlignment="1">
      <alignment horizontal="center" vertical="center" wrapText="1"/>
    </xf>
    <xf numFmtId="0" fontId="2" fillId="0" borderId="42" xfId="3" applyFont="1" applyBorder="1" applyAlignment="1">
      <alignment horizontal="center" vertical="center" wrapText="1"/>
    </xf>
    <xf numFmtId="182" fontId="1" fillId="0" borderId="0" xfId="3" applyNumberFormat="1" applyFont="1" applyAlignment="1">
      <alignment horizontal="right" vertical="center" wrapText="1"/>
    </xf>
    <xf numFmtId="182" fontId="1" fillId="0" borderId="29" xfId="3" applyNumberFormat="1" applyFont="1" applyBorder="1" applyAlignment="1">
      <alignment horizontal="right" vertical="center" wrapText="1"/>
    </xf>
    <xf numFmtId="0" fontId="1" fillId="0" borderId="42" xfId="3" applyFont="1" applyBorder="1" applyAlignment="1">
      <alignment horizontal="left" vertical="center" wrapText="1"/>
    </xf>
    <xf numFmtId="0" fontId="1" fillId="0" borderId="30" xfId="3" applyFont="1" applyBorder="1" applyAlignment="1">
      <alignment horizontal="left" vertical="center" wrapText="1"/>
    </xf>
    <xf numFmtId="0" fontId="1" fillId="0" borderId="40" xfId="3" applyFont="1" applyBorder="1" applyAlignment="1">
      <alignment horizontal="right" vertical="center" wrapText="1"/>
    </xf>
    <xf numFmtId="0" fontId="1" fillId="0" borderId="29" xfId="3" applyFont="1" applyBorder="1" applyAlignment="1">
      <alignment horizontal="right" vertical="center" wrapText="1"/>
    </xf>
    <xf numFmtId="0" fontId="1" fillId="0" borderId="0" xfId="3" applyFont="1" applyAlignment="1">
      <alignment horizontal="right" vertical="center" wrapText="1"/>
    </xf>
    <xf numFmtId="0" fontId="18" fillId="0" borderId="41" xfId="3" applyFont="1" applyBorder="1" applyAlignment="1">
      <alignment horizontal="center" vertical="top" shrinkToFit="1"/>
    </xf>
    <xf numFmtId="0" fontId="18" fillId="0" borderId="26" xfId="3" applyFont="1" applyBorder="1" applyAlignment="1">
      <alignment horizontal="center" vertical="top" shrinkToFit="1"/>
    </xf>
    <xf numFmtId="0" fontId="2" fillId="0" borderId="23" xfId="3" applyFont="1" applyBorder="1" applyAlignment="1">
      <alignment horizontal="center" vertical="top" shrinkToFit="1"/>
    </xf>
    <xf numFmtId="0" fontId="18" fillId="0" borderId="30" xfId="3" applyFont="1" applyBorder="1" applyAlignment="1">
      <alignment vertical="center" shrinkToFit="1"/>
    </xf>
    <xf numFmtId="0" fontId="18" fillId="0" borderId="32" xfId="3" applyFont="1" applyBorder="1" applyAlignment="1">
      <alignment vertical="center" shrinkToFit="1"/>
    </xf>
    <xf numFmtId="0" fontId="18" fillId="0" borderId="41" xfId="3" applyFont="1" applyBorder="1" applyAlignment="1">
      <alignment horizontal="left" vertical="center" shrinkToFit="1"/>
    </xf>
    <xf numFmtId="0" fontId="18" fillId="0" borderId="26" xfId="3" applyFont="1" applyBorder="1" applyAlignment="1">
      <alignment horizontal="left" vertical="center" shrinkToFit="1"/>
    </xf>
    <xf numFmtId="0" fontId="2" fillId="0" borderId="41" xfId="3" applyFont="1" applyBorder="1" applyAlignment="1">
      <alignment horizontal="center" vertical="center" wrapText="1"/>
    </xf>
    <xf numFmtId="0" fontId="2" fillId="0" borderId="25" xfId="3" applyFont="1" applyBorder="1" applyAlignment="1">
      <alignment horizontal="center" vertical="center" wrapText="1"/>
    </xf>
    <xf numFmtId="0" fontId="2" fillId="0" borderId="26" xfId="3" applyFont="1" applyBorder="1" applyAlignment="1">
      <alignment horizontal="center" vertical="center" wrapText="1"/>
    </xf>
    <xf numFmtId="0" fontId="2" fillId="0" borderId="40" xfId="3" applyFont="1" applyBorder="1" applyAlignment="1">
      <alignment horizontal="center" vertical="center" textRotation="255" shrinkToFit="1"/>
    </xf>
    <xf numFmtId="0" fontId="2" fillId="0" borderId="42" xfId="3" applyFont="1" applyBorder="1" applyAlignment="1">
      <alignment vertical="center" shrinkToFit="1"/>
    </xf>
    <xf numFmtId="0" fontId="2" fillId="0" borderId="35" xfId="3" applyFont="1" applyBorder="1" applyAlignment="1">
      <alignment vertical="center" shrinkToFit="1"/>
    </xf>
    <xf numFmtId="0" fontId="2" fillId="0" borderId="34" xfId="3" applyFont="1" applyBorder="1" applyAlignment="1">
      <alignment horizontal="justify" vertical="top" wrapText="1"/>
    </xf>
    <xf numFmtId="0" fontId="2" fillId="0" borderId="35" xfId="3" applyFont="1" applyBorder="1" applyAlignment="1">
      <alignment horizontal="justify" vertical="top" wrapText="1"/>
    </xf>
    <xf numFmtId="0" fontId="2" fillId="0" borderId="32" xfId="3" applyFont="1" applyBorder="1" applyAlignment="1">
      <alignment horizontal="justify" vertical="top" wrapText="1"/>
    </xf>
    <xf numFmtId="0" fontId="2" fillId="0" borderId="40" xfId="3" applyFont="1" applyBorder="1" applyAlignment="1">
      <alignment horizontal="center" vertical="center" wrapText="1"/>
    </xf>
    <xf numFmtId="0" fontId="2" fillId="0" borderId="29" xfId="3" applyFont="1" applyBorder="1" applyAlignment="1">
      <alignment horizontal="center" vertical="center" wrapText="1"/>
    </xf>
    <xf numFmtId="0" fontId="2" fillId="0" borderId="30" xfId="3" applyFont="1" applyBorder="1" applyAlignment="1">
      <alignment horizontal="center" vertical="center" wrapText="1"/>
    </xf>
    <xf numFmtId="0" fontId="11" fillId="0" borderId="39" xfId="3" applyFont="1" applyBorder="1" applyAlignment="1">
      <alignment horizontal="center" vertical="center" wrapText="1"/>
    </xf>
    <xf numFmtId="0" fontId="2" fillId="0" borderId="39" xfId="3" applyFont="1" applyBorder="1" applyAlignment="1">
      <alignment horizontal="center" vertical="top" wrapText="1"/>
    </xf>
    <xf numFmtId="0" fontId="2" fillId="0" borderId="34" xfId="3" applyFont="1" applyBorder="1" applyAlignment="1">
      <alignment horizontal="left" vertical="top" shrinkToFit="1"/>
    </xf>
    <xf numFmtId="0" fontId="2" fillId="0" borderId="35" xfId="3" quotePrefix="1" applyFont="1" applyBorder="1" applyAlignment="1">
      <alignment horizontal="center" vertical="center" shrinkToFit="1"/>
    </xf>
    <xf numFmtId="0" fontId="55" fillId="0" borderId="35" xfId="3" applyFont="1" applyBorder="1" applyAlignment="1">
      <alignment vertical="center" wrapText="1"/>
    </xf>
    <xf numFmtId="0" fontId="0" fillId="0" borderId="35" xfId="0" applyBorder="1" applyAlignment="1">
      <alignment vertical="center" wrapText="1"/>
    </xf>
    <xf numFmtId="0" fontId="2" fillId="0" borderId="41" xfId="3" applyFont="1" applyBorder="1" applyAlignment="1">
      <alignment horizontal="center" wrapText="1"/>
    </xf>
    <xf numFmtId="0" fontId="2" fillId="0" borderId="25" xfId="3" applyFont="1" applyBorder="1" applyAlignment="1">
      <alignment horizontal="center" wrapText="1"/>
    </xf>
    <xf numFmtId="0" fontId="2" fillId="0" borderId="26" xfId="3" applyFont="1" applyBorder="1" applyAlignment="1">
      <alignment horizontal="center" wrapText="1"/>
    </xf>
    <xf numFmtId="0" fontId="2" fillId="0" borderId="41" xfId="3" applyFont="1" applyBorder="1" applyAlignment="1">
      <alignment horizontal="left" vertical="center" shrinkToFit="1"/>
    </xf>
    <xf numFmtId="0" fontId="2" fillId="0" borderId="26" xfId="3" applyFont="1" applyBorder="1" applyAlignment="1">
      <alignment horizontal="left" vertical="center" shrinkToFit="1"/>
    </xf>
    <xf numFmtId="0" fontId="2" fillId="0" borderId="34" xfId="3" applyFont="1" applyBorder="1" applyAlignment="1">
      <alignment horizontal="center" vertical="center" wrapText="1"/>
    </xf>
    <xf numFmtId="0" fontId="2" fillId="0" borderId="35" xfId="3" applyFont="1" applyBorder="1" applyAlignment="1">
      <alignment horizontal="center" vertical="center" wrapText="1"/>
    </xf>
    <xf numFmtId="0" fontId="2" fillId="0" borderId="32" xfId="3" applyFont="1" applyBorder="1" applyAlignment="1">
      <alignment horizontal="center" vertical="center" wrapText="1"/>
    </xf>
    <xf numFmtId="0" fontId="1" fillId="0" borderId="40" xfId="3" applyFont="1" applyBorder="1" applyAlignment="1">
      <alignment horizontal="center" vertical="center" wrapText="1"/>
    </xf>
    <xf numFmtId="0" fontId="1" fillId="0" borderId="29" xfId="3" applyFont="1" applyBorder="1" applyAlignment="1">
      <alignment horizontal="center" vertical="center" wrapText="1"/>
    </xf>
    <xf numFmtId="0" fontId="2" fillId="0" borderId="43" xfId="3" applyFont="1" applyBorder="1" applyAlignment="1">
      <alignment horizontal="center" vertical="center" shrinkToFit="1"/>
    </xf>
    <xf numFmtId="0" fontId="18" fillId="0" borderId="25" xfId="3" applyFont="1" applyBorder="1" applyAlignment="1">
      <alignment vertical="center" shrinkToFit="1"/>
    </xf>
    <xf numFmtId="0" fontId="18" fillId="0" borderId="26" xfId="3" applyFont="1" applyBorder="1" applyAlignment="1">
      <alignment vertical="center" shrinkToFit="1"/>
    </xf>
    <xf numFmtId="187" fontId="6" fillId="0" borderId="88" xfId="1" applyNumberFormat="1" applyFont="1" applyBorder="1" applyAlignment="1">
      <alignment horizontal="center" vertical="center"/>
    </xf>
    <xf numFmtId="187" fontId="6" fillId="0" borderId="35" xfId="1" applyNumberFormat="1" applyFont="1" applyBorder="1" applyAlignment="1">
      <alignment horizontal="center" vertical="center"/>
    </xf>
    <xf numFmtId="187" fontId="6" fillId="0" borderId="89" xfId="1" applyNumberFormat="1" applyFont="1" applyBorder="1" applyAlignment="1">
      <alignment horizontal="center" vertical="center"/>
    </xf>
    <xf numFmtId="187" fontId="80" fillId="0" borderId="88" xfId="1" applyNumberFormat="1" applyFont="1" applyBorder="1" applyAlignment="1">
      <alignment horizontal="center" vertical="center" wrapText="1"/>
    </xf>
    <xf numFmtId="187" fontId="80" fillId="0" borderId="35" xfId="1" applyNumberFormat="1" applyFont="1" applyBorder="1" applyAlignment="1">
      <alignment horizontal="center" vertical="center" wrapText="1"/>
    </xf>
    <xf numFmtId="187" fontId="80" fillId="0" borderId="89" xfId="1" applyNumberFormat="1" applyFont="1" applyBorder="1" applyAlignment="1">
      <alignment horizontal="center" vertical="center" wrapText="1"/>
    </xf>
    <xf numFmtId="187" fontId="2" fillId="0" borderId="25" xfId="1" applyNumberFormat="1" applyFont="1" applyBorder="1" applyAlignment="1">
      <alignment horizontal="left" vertical="top" wrapText="1"/>
    </xf>
    <xf numFmtId="187" fontId="2" fillId="0" borderId="0" xfId="1" applyNumberFormat="1" applyFont="1" applyAlignment="1">
      <alignment horizontal="left" vertical="top" wrapText="1"/>
    </xf>
    <xf numFmtId="187" fontId="81" fillId="0" borderId="25" xfId="1" applyNumberFormat="1" applyFont="1" applyBorder="1" applyAlignment="1">
      <alignment vertical="top" wrapText="1"/>
    </xf>
    <xf numFmtId="187" fontId="81" fillId="0" borderId="0" xfId="1" applyNumberFormat="1" applyFont="1" applyAlignment="1">
      <alignment vertical="top" wrapText="1"/>
    </xf>
    <xf numFmtId="0" fontId="13" fillId="0" borderId="45" xfId="3" applyFont="1" applyBorder="1" applyAlignment="1">
      <alignment horizontal="center" vertical="center"/>
    </xf>
    <xf numFmtId="0" fontId="13" fillId="0" borderId="38" xfId="3" applyFont="1" applyBorder="1" applyAlignment="1">
      <alignment horizontal="center" vertical="center"/>
    </xf>
    <xf numFmtId="0" fontId="13" fillId="0" borderId="43" xfId="3" applyFont="1" applyBorder="1" applyAlignment="1">
      <alignment horizontal="center" vertical="center"/>
    </xf>
    <xf numFmtId="0" fontId="13" fillId="0" borderId="0" xfId="3" applyFont="1" applyAlignment="1">
      <alignment horizontal="center" vertical="center"/>
    </xf>
    <xf numFmtId="0" fontId="25" fillId="0" borderId="41" xfId="1" applyFont="1" applyBorder="1" applyAlignment="1">
      <alignment horizontal="center"/>
    </xf>
    <xf numFmtId="0" fontId="25" fillId="0" borderId="25" xfId="1" applyFont="1" applyBorder="1" applyAlignment="1">
      <alignment horizontal="center"/>
    </xf>
    <xf numFmtId="0" fontId="25" fillId="0" borderId="26" xfId="1" applyFont="1" applyBorder="1" applyAlignment="1">
      <alignment horizontal="center"/>
    </xf>
    <xf numFmtId="0" fontId="25" fillId="0" borderId="40" xfId="1" applyFont="1" applyBorder="1" applyAlignment="1">
      <alignment horizontal="center" vertical="top"/>
    </xf>
    <xf numFmtId="0" fontId="25" fillId="0" borderId="29" xfId="1" applyFont="1" applyBorder="1" applyAlignment="1">
      <alignment horizontal="center" vertical="top"/>
    </xf>
    <xf numFmtId="0" fontId="25" fillId="0" borderId="30" xfId="1" applyFont="1" applyBorder="1" applyAlignment="1">
      <alignment horizontal="center" vertical="top"/>
    </xf>
    <xf numFmtId="0" fontId="79" fillId="0" borderId="0" xfId="3" quotePrefix="1" applyFont="1" applyAlignment="1">
      <alignment horizontal="center" vertical="center" textRotation="180"/>
    </xf>
    <xf numFmtId="0" fontId="67" fillId="0" borderId="25" xfId="1" applyFont="1" applyBorder="1" applyAlignment="1">
      <alignment vertical="top" wrapText="1"/>
    </xf>
    <xf numFmtId="0" fontId="67" fillId="0" borderId="0" xfId="1" applyFont="1" applyAlignment="1">
      <alignment vertical="top" wrapText="1"/>
    </xf>
    <xf numFmtId="0" fontId="67" fillId="0" borderId="34" xfId="3" applyFont="1" applyBorder="1" applyAlignment="1">
      <alignment vertical="center" wrapText="1"/>
    </xf>
    <xf numFmtId="0" fontId="67" fillId="0" borderId="35" xfId="3" applyFont="1" applyBorder="1" applyAlignment="1">
      <alignment vertical="center" wrapText="1"/>
    </xf>
    <xf numFmtId="0" fontId="42" fillId="0" borderId="125" xfId="1" applyFont="1" applyBorder="1" applyAlignment="1">
      <alignment horizontal="center" vertical="center"/>
    </xf>
    <xf numFmtId="0" fontId="0" fillId="0" borderId="27" xfId="0" applyBorder="1" applyAlignment="1">
      <alignment horizontal="center" vertical="center"/>
    </xf>
    <xf numFmtId="38" fontId="42" fillId="0" borderId="80" xfId="4" applyFont="1" applyBorder="1" applyAlignment="1">
      <alignment vertical="center" shrinkToFit="1"/>
    </xf>
    <xf numFmtId="0" fontId="0" fillId="0" borderId="77" xfId="0" applyBorder="1" applyAlignment="1">
      <alignment vertical="center" shrinkToFit="1"/>
    </xf>
    <xf numFmtId="0" fontId="42" fillId="0" borderId="125" xfId="1" applyFont="1" applyBorder="1" applyAlignment="1">
      <alignment horizontal="center" vertical="center" shrinkToFit="1"/>
    </xf>
    <xf numFmtId="0" fontId="0" fillId="0" borderId="27" xfId="0" applyBorder="1" applyAlignment="1">
      <alignment horizontal="center" vertical="center" shrinkToFit="1"/>
    </xf>
    <xf numFmtId="0" fontId="67" fillId="0" borderId="39" xfId="3" applyFont="1" applyBorder="1" applyAlignment="1">
      <alignment vertical="center" wrapText="1"/>
    </xf>
    <xf numFmtId="0" fontId="25" fillId="0" borderId="42" xfId="1" applyFont="1" applyBorder="1" applyAlignment="1">
      <alignment horizontal="center" vertical="center"/>
    </xf>
    <xf numFmtId="0" fontId="25" fillId="0" borderId="30" xfId="1" applyFont="1" applyBorder="1" applyAlignment="1">
      <alignment horizontal="center" vertical="center"/>
    </xf>
    <xf numFmtId="0" fontId="25" fillId="0" borderId="47" xfId="1" applyFont="1" applyBorder="1" applyAlignment="1">
      <alignment horizontal="center" vertical="center" shrinkToFit="1"/>
    </xf>
    <xf numFmtId="0" fontId="25" fillId="0" borderId="86" xfId="1" applyFont="1" applyBorder="1" applyAlignment="1">
      <alignment horizontal="center" vertical="center" shrinkToFit="1"/>
    </xf>
    <xf numFmtId="0" fontId="25" fillId="0" borderId="27" xfId="1" applyFont="1" applyBorder="1" applyAlignment="1">
      <alignment horizontal="center" vertical="center" shrinkToFit="1"/>
    </xf>
    <xf numFmtId="0" fontId="25" fillId="0" borderId="77" xfId="1" applyFont="1" applyBorder="1" applyAlignment="1">
      <alignment horizontal="center" vertical="center" shrinkToFit="1"/>
    </xf>
    <xf numFmtId="0" fontId="67" fillId="0" borderId="32" xfId="3" applyFont="1" applyBorder="1" applyAlignment="1">
      <alignment vertical="center" wrapText="1"/>
    </xf>
    <xf numFmtId="0" fontId="71" fillId="0" borderId="0" xfId="3" applyFont="1" applyAlignment="1">
      <alignment horizontal="center" vertical="center"/>
    </xf>
    <xf numFmtId="0" fontId="71" fillId="0" borderId="42" xfId="3" applyFont="1" applyBorder="1" applyAlignment="1">
      <alignment horizontal="center" vertical="center"/>
    </xf>
    <xf numFmtId="0" fontId="26" fillId="0" borderId="45" xfId="3" applyFont="1" applyBorder="1" applyAlignment="1">
      <alignment horizontal="center" vertical="center"/>
    </xf>
    <xf numFmtId="0" fontId="26" fillId="0" borderId="38" xfId="3" applyFont="1" applyBorder="1" applyAlignment="1">
      <alignment horizontal="center" vertical="center"/>
    </xf>
    <xf numFmtId="0" fontId="26" fillId="0" borderId="43" xfId="3" applyFont="1" applyBorder="1" applyAlignment="1">
      <alignment horizontal="center" vertical="center"/>
    </xf>
    <xf numFmtId="0" fontId="25" fillId="0" borderId="34" xfId="1" applyFont="1" applyBorder="1" applyAlignment="1">
      <alignment horizontal="center" vertical="center" shrinkToFit="1"/>
    </xf>
    <xf numFmtId="0" fontId="25" fillId="0" borderId="32" xfId="1" applyFont="1" applyBorder="1" applyAlignment="1">
      <alignment horizontal="center" vertical="center" shrinkToFit="1"/>
    </xf>
    <xf numFmtId="0" fontId="25" fillId="0" borderId="39" xfId="1" applyFont="1" applyBorder="1" applyAlignment="1">
      <alignment horizontal="center" vertical="center"/>
    </xf>
    <xf numFmtId="0" fontId="25" fillId="0" borderId="45" xfId="1" applyFont="1" applyBorder="1" applyAlignment="1">
      <alignment horizontal="center" vertical="center" wrapText="1"/>
    </xf>
    <xf numFmtId="0" fontId="25" fillId="0" borderId="43" xfId="1" applyFont="1" applyBorder="1" applyAlignment="1">
      <alignment horizontal="center" vertical="center" wrapText="1"/>
    </xf>
    <xf numFmtId="0" fontId="21" fillId="0" borderId="0" xfId="3" applyFont="1" applyAlignment="1">
      <alignment horizontal="center" vertical="center" wrapText="1"/>
    </xf>
    <xf numFmtId="0" fontId="66" fillId="0" borderId="0" xfId="3" applyFont="1" applyAlignment="1">
      <alignment horizontal="center" vertical="center"/>
    </xf>
    <xf numFmtId="0" fontId="66" fillId="0" borderId="42" xfId="3" applyFont="1" applyBorder="1" applyAlignment="1">
      <alignment horizontal="center" vertical="center"/>
    </xf>
    <xf numFmtId="0" fontId="21" fillId="0" borderId="29" xfId="3" applyFont="1" applyBorder="1" applyAlignment="1">
      <alignment horizontal="center" vertical="center" wrapText="1"/>
    </xf>
    <xf numFmtId="0" fontId="66" fillId="0" borderId="29" xfId="3" applyFont="1" applyBorder="1" applyAlignment="1">
      <alignment horizontal="center" vertical="center"/>
    </xf>
    <xf numFmtId="0" fontId="66" fillId="0" borderId="30" xfId="3" applyFont="1" applyBorder="1" applyAlignment="1">
      <alignment horizontal="center" vertical="center"/>
    </xf>
    <xf numFmtId="0" fontId="25" fillId="0" borderId="41" xfId="1" applyFont="1" applyBorder="1" applyAlignment="1">
      <alignment horizontal="center" vertical="center" wrapText="1"/>
    </xf>
    <xf numFmtId="0" fontId="25" fillId="0" borderId="25" xfId="1" applyFont="1" applyBorder="1" applyAlignment="1">
      <alignment horizontal="center" vertical="center"/>
    </xf>
    <xf numFmtId="0" fontId="25" fillId="0" borderId="26" xfId="1" applyFont="1" applyBorder="1" applyAlignment="1">
      <alignment horizontal="center" vertical="center"/>
    </xf>
    <xf numFmtId="0" fontId="25" fillId="0" borderId="29" xfId="1" applyFont="1" applyBorder="1" applyAlignment="1">
      <alignment horizontal="center" vertical="center"/>
    </xf>
    <xf numFmtId="0" fontId="25" fillId="0" borderId="34" xfId="3" applyFont="1" applyBorder="1" applyAlignment="1">
      <alignment horizontal="center" vertical="center"/>
    </xf>
    <xf numFmtId="0" fontId="25" fillId="0" borderId="32" xfId="3" applyFont="1" applyBorder="1" applyAlignment="1">
      <alignment horizontal="center" vertical="center"/>
    </xf>
    <xf numFmtId="0" fontId="44" fillId="0" borderId="45" xfId="1" applyFont="1" applyBorder="1" applyAlignment="1">
      <alignment horizontal="center" vertical="center"/>
    </xf>
    <xf numFmtId="0" fontId="44" fillId="0" borderId="38" xfId="1" applyFont="1" applyBorder="1" applyAlignment="1">
      <alignment horizontal="center" vertical="center"/>
    </xf>
    <xf numFmtId="0" fontId="44" fillId="0" borderId="43" xfId="1" applyFont="1" applyBorder="1" applyAlignment="1">
      <alignment horizontal="center" vertical="center"/>
    </xf>
    <xf numFmtId="0" fontId="26" fillId="0" borderId="34" xfId="1" applyFont="1" applyBorder="1" applyAlignment="1">
      <alignment horizontal="center" vertical="center"/>
    </xf>
    <xf numFmtId="0" fontId="26" fillId="0" borderId="35" xfId="1" applyFont="1" applyBorder="1" applyAlignment="1">
      <alignment horizontal="center" vertical="center"/>
    </xf>
    <xf numFmtId="0" fontId="26" fillId="0" borderId="32" xfId="1" applyFont="1" applyBorder="1" applyAlignment="1">
      <alignment horizontal="center" vertical="center"/>
    </xf>
    <xf numFmtId="0" fontId="70" fillId="0" borderId="0" xfId="1" applyFont="1" applyAlignment="1">
      <alignment horizontal="center"/>
    </xf>
    <xf numFmtId="0" fontId="25" fillId="0" borderId="23" xfId="1" applyFont="1" applyBorder="1" applyAlignment="1">
      <alignment horizontal="center" vertical="top"/>
    </xf>
    <xf numFmtId="0" fontId="25" fillId="0" borderId="0" xfId="1" applyFont="1" applyAlignment="1">
      <alignment horizontal="center" vertical="top"/>
    </xf>
    <xf numFmtId="0" fontId="25" fillId="0" borderId="42" xfId="1" applyFont="1" applyBorder="1" applyAlignment="1">
      <alignment horizontal="center" vertical="top"/>
    </xf>
    <xf numFmtId="0" fontId="43" fillId="0" borderId="40" xfId="1" applyFont="1" applyBorder="1" applyAlignment="1">
      <alignment horizontal="center" vertical="top"/>
    </xf>
    <xf numFmtId="0" fontId="43" fillId="0" borderId="29" xfId="1" applyFont="1" applyBorder="1" applyAlignment="1">
      <alignment horizontal="center" vertical="top"/>
    </xf>
    <xf numFmtId="0" fontId="43" fillId="0" borderId="30" xfId="1" applyFont="1" applyBorder="1" applyAlignment="1">
      <alignment horizontal="center" vertical="top"/>
    </xf>
    <xf numFmtId="0" fontId="25" fillId="0" borderId="45" xfId="1" applyFont="1" applyBorder="1" applyAlignment="1">
      <alignment horizontal="center" vertical="center"/>
    </xf>
    <xf numFmtId="0" fontId="25" fillId="0" borderId="38" xfId="1" applyFont="1" applyBorder="1" applyAlignment="1">
      <alignment horizontal="center" vertical="center"/>
    </xf>
    <xf numFmtId="0" fontId="25" fillId="0" borderId="43" xfId="1" applyFont="1" applyBorder="1" applyAlignment="1">
      <alignment horizontal="center" vertical="center"/>
    </xf>
    <xf numFmtId="0" fontId="62" fillId="0" borderId="25" xfId="1" applyFont="1" applyBorder="1" applyAlignment="1">
      <alignment vertical="top" wrapText="1"/>
    </xf>
    <xf numFmtId="0" fontId="62" fillId="0" borderId="0" xfId="1" applyFont="1" applyAlignment="1">
      <alignment vertical="top" wrapText="1"/>
    </xf>
    <xf numFmtId="0" fontId="36" fillId="0" borderId="34" xfId="1" applyFont="1" applyBorder="1" applyAlignment="1">
      <alignment horizontal="center" vertical="center" wrapText="1"/>
    </xf>
    <xf numFmtId="0" fontId="36" fillId="0" borderId="35" xfId="1" applyFont="1" applyBorder="1" applyAlignment="1">
      <alignment horizontal="center" vertical="center" wrapText="1"/>
    </xf>
    <xf numFmtId="0" fontId="36" fillId="0" borderId="32" xfId="1" applyFont="1" applyBorder="1" applyAlignment="1">
      <alignment horizontal="center" vertical="center" wrapText="1"/>
    </xf>
    <xf numFmtId="0" fontId="24" fillId="0" borderId="25" xfId="1" applyFont="1" applyBorder="1" applyAlignment="1">
      <alignment vertical="center" wrapText="1"/>
    </xf>
    <xf numFmtId="0" fontId="24" fillId="0" borderId="0" xfId="1" applyFont="1" applyAlignment="1">
      <alignment vertical="center" wrapText="1"/>
    </xf>
    <xf numFmtId="0" fontId="36" fillId="0" borderId="34" xfId="1" applyFont="1" applyBorder="1" applyAlignment="1">
      <alignment horizontal="left" vertical="center" wrapText="1"/>
    </xf>
    <xf numFmtId="0" fontId="36" fillId="0" borderId="35" xfId="1" applyFont="1" applyBorder="1" applyAlignment="1">
      <alignment horizontal="left" vertical="center" wrapText="1"/>
    </xf>
    <xf numFmtId="0" fontId="36" fillId="0" borderId="32" xfId="1" applyFont="1" applyBorder="1" applyAlignment="1">
      <alignment horizontal="left" vertical="center" wrapText="1"/>
    </xf>
    <xf numFmtId="0" fontId="26" fillId="0" borderId="34"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32" xfId="1" applyFont="1" applyBorder="1" applyAlignment="1">
      <alignment horizontal="center" vertical="center" wrapText="1"/>
    </xf>
    <xf numFmtId="187" fontId="26" fillId="0" borderId="35" xfId="1" applyNumberFormat="1" applyFont="1" applyBorder="1" applyAlignment="1">
      <alignment vertical="center"/>
    </xf>
    <xf numFmtId="0" fontId="78" fillId="0" borderId="35" xfId="0" applyFont="1" applyBorder="1">
      <alignment vertical="center"/>
    </xf>
    <xf numFmtId="0" fontId="25" fillId="0" borderId="34" xfId="1" applyFont="1" applyBorder="1" applyAlignment="1">
      <alignment horizontal="center" vertical="center" wrapText="1" shrinkToFit="1"/>
    </xf>
    <xf numFmtId="0" fontId="25" fillId="0" borderId="35" xfId="1" applyFont="1" applyBorder="1" applyAlignment="1">
      <alignment horizontal="center" vertical="center" wrapText="1" shrinkToFit="1"/>
    </xf>
    <xf numFmtId="0" fontId="25" fillId="0" borderId="32" xfId="1" applyFont="1" applyBorder="1" applyAlignment="1">
      <alignment horizontal="center" vertical="center" wrapText="1" shrinkToFit="1"/>
    </xf>
    <xf numFmtId="0" fontId="25" fillId="0" borderId="97" xfId="1" applyFont="1" applyBorder="1" applyAlignment="1">
      <alignment horizontal="center" vertical="center" wrapText="1"/>
    </xf>
    <xf numFmtId="0" fontId="25" fillId="0" borderId="98" xfId="1" applyFont="1" applyBorder="1" applyAlignment="1">
      <alignment horizontal="center" vertical="center" wrapText="1"/>
    </xf>
    <xf numFmtId="0" fontId="25" fillId="0" borderId="99" xfId="1" applyFont="1" applyBorder="1" applyAlignment="1">
      <alignment horizontal="center" vertical="center" wrapText="1"/>
    </xf>
    <xf numFmtId="0" fontId="25" fillId="0" borderId="100" xfId="1" applyFont="1" applyBorder="1" applyAlignment="1">
      <alignment horizontal="center" vertical="center" wrapText="1"/>
    </xf>
    <xf numFmtId="0" fontId="25" fillId="0" borderId="101" xfId="1" applyFont="1" applyBorder="1" applyAlignment="1">
      <alignment horizontal="center" vertical="center" wrapText="1"/>
    </xf>
    <xf numFmtId="0" fontId="25" fillId="0" borderId="102" xfId="1" applyFont="1" applyBorder="1" applyAlignment="1">
      <alignment horizontal="center" vertical="center" wrapText="1"/>
    </xf>
    <xf numFmtId="0" fontId="29" fillId="0" borderId="35" xfId="3" applyFont="1" applyBorder="1" applyAlignment="1">
      <alignment horizontal="center" vertical="center"/>
    </xf>
    <xf numFmtId="0" fontId="1" fillId="0" borderId="0" xfId="3" applyFont="1" applyAlignment="1">
      <alignment horizontal="center" vertical="center"/>
    </xf>
    <xf numFmtId="0" fontId="1" fillId="0" borderId="29" xfId="3" applyFont="1" applyBorder="1" applyAlignment="1">
      <alignment horizontal="center" vertical="center"/>
    </xf>
    <xf numFmtId="0" fontId="29" fillId="0" borderId="29" xfId="3" applyFont="1" applyBorder="1" applyAlignment="1">
      <alignment vertical="center" shrinkToFit="1"/>
    </xf>
    <xf numFmtId="0" fontId="29" fillId="0" borderId="30" xfId="3" applyFont="1" applyBorder="1" applyAlignment="1">
      <alignment vertical="center" shrinkToFit="1"/>
    </xf>
    <xf numFmtId="0" fontId="1" fillId="0" borderId="32" xfId="3" applyFont="1" applyBorder="1" applyAlignment="1">
      <alignment vertical="center" shrinkToFit="1"/>
    </xf>
    <xf numFmtId="0" fontId="1" fillId="0" borderId="32" xfId="3" applyFont="1" applyBorder="1" applyAlignment="1">
      <alignment horizontal="center" vertical="center"/>
    </xf>
    <xf numFmtId="0" fontId="6" fillId="0" borderId="45" xfId="3" applyFont="1" applyBorder="1" applyAlignment="1">
      <alignment horizontal="center" vertical="center"/>
    </xf>
    <xf numFmtId="0" fontId="6" fillId="0" borderId="38" xfId="3" applyFont="1" applyBorder="1" applyAlignment="1">
      <alignment horizontal="center" vertical="center"/>
    </xf>
    <xf numFmtId="0" fontId="6" fillId="0" borderId="43" xfId="3" applyFont="1" applyBorder="1" applyAlignment="1">
      <alignment horizontal="center" vertical="center"/>
    </xf>
    <xf numFmtId="0" fontId="1" fillId="0" borderId="41" xfId="3" applyFont="1" applyBorder="1" applyAlignment="1">
      <alignment horizontal="center" vertical="center"/>
    </xf>
    <xf numFmtId="0" fontId="1" fillId="0" borderId="25" xfId="3" applyFont="1" applyBorder="1" applyAlignment="1">
      <alignment horizontal="center" vertical="center"/>
    </xf>
    <xf numFmtId="0" fontId="1" fillId="0" borderId="26" xfId="3" applyFont="1" applyBorder="1" applyAlignment="1">
      <alignment horizontal="center" vertical="center"/>
    </xf>
    <xf numFmtId="0" fontId="29" fillId="0" borderId="0" xfId="3" applyFont="1" applyAlignment="1">
      <alignment vertical="center" shrinkToFit="1"/>
    </xf>
    <xf numFmtId="0" fontId="29" fillId="0" borderId="42" xfId="3" applyFont="1" applyBorder="1" applyAlignment="1">
      <alignment vertical="center" shrinkToFit="1"/>
    </xf>
    <xf numFmtId="0" fontId="1" fillId="0" borderId="45" xfId="3" applyFont="1" applyBorder="1" applyAlignment="1">
      <alignment horizontal="center" vertical="center"/>
    </xf>
    <xf numFmtId="0" fontId="1" fillId="0" borderId="38" xfId="3" applyFont="1" applyBorder="1" applyAlignment="1">
      <alignment horizontal="center" vertical="center"/>
    </xf>
    <xf numFmtId="0" fontId="1" fillId="0" borderId="43" xfId="3" applyFont="1" applyBorder="1" applyAlignment="1">
      <alignment horizontal="center" vertical="center"/>
    </xf>
    <xf numFmtId="0" fontId="1" fillId="0" borderId="23" xfId="3" applyFont="1" applyBorder="1" applyAlignment="1">
      <alignment horizontal="center" vertical="center"/>
    </xf>
    <xf numFmtId="0" fontId="1" fillId="0" borderId="39" xfId="3" applyFont="1" applyBorder="1" applyAlignment="1">
      <alignment horizontal="center" vertical="center"/>
    </xf>
    <xf numFmtId="0" fontId="18" fillId="0" borderId="34" xfId="3" applyFont="1" applyBorder="1" applyAlignment="1">
      <alignment vertical="center" shrinkToFit="1"/>
    </xf>
    <xf numFmtId="0" fontId="29" fillId="0" borderId="34" xfId="3" applyFont="1" applyBorder="1" applyAlignment="1">
      <alignment horizontal="center" vertical="center"/>
    </xf>
    <xf numFmtId="0" fontId="29" fillId="0" borderId="32" xfId="3" applyFont="1" applyBorder="1" applyAlignment="1">
      <alignment horizontal="center" vertical="center"/>
    </xf>
    <xf numFmtId="0" fontId="1" fillId="0" borderId="23" xfId="3" applyFont="1" applyBorder="1" applyAlignment="1">
      <alignment horizontal="center" vertical="center" justifyLastLine="1"/>
    </xf>
    <xf numFmtId="0" fontId="1" fillId="0" borderId="0" xfId="3" applyFont="1" applyAlignment="1">
      <alignment horizontal="center" vertical="center" justifyLastLine="1"/>
    </xf>
    <xf numFmtId="0" fontId="29" fillId="0" borderId="0" xfId="3" applyFont="1">
      <alignment vertical="center"/>
    </xf>
    <xf numFmtId="0" fontId="29" fillId="0" borderId="42" xfId="3" applyFont="1" applyBorder="1">
      <alignment vertical="center"/>
    </xf>
    <xf numFmtId="0" fontId="1" fillId="0" borderId="35" xfId="3" applyFont="1" applyBorder="1" applyAlignment="1">
      <alignment horizontal="center" vertical="center"/>
    </xf>
    <xf numFmtId="0" fontId="1" fillId="0" borderId="35" xfId="3" applyFont="1" applyBorder="1" applyAlignment="1">
      <alignment vertical="center" shrinkToFit="1"/>
    </xf>
    <xf numFmtId="0" fontId="40" fillId="0" borderId="104" xfId="1" applyFont="1" applyBorder="1" applyAlignment="1">
      <alignment horizontal="center" vertical="center"/>
    </xf>
    <xf numFmtId="0" fontId="40" fillId="0" borderId="105" xfId="1" applyFont="1" applyBorder="1" applyAlignment="1">
      <alignment horizontal="center" vertical="center"/>
    </xf>
    <xf numFmtId="0" fontId="40" fillId="0" borderId="18" xfId="1" applyFont="1" applyBorder="1" applyAlignment="1">
      <alignment vertical="center"/>
    </xf>
    <xf numFmtId="0" fontId="40" fillId="0" borderId="20" xfId="1" applyFont="1" applyBorder="1" applyAlignment="1">
      <alignment vertical="center"/>
    </xf>
    <xf numFmtId="0" fontId="39" fillId="0" borderId="18" xfId="1" applyFont="1" applyBorder="1" applyAlignment="1">
      <alignment vertical="center"/>
    </xf>
    <xf numFmtId="0" fontId="39" fillId="0" borderId="20" xfId="1" applyFont="1" applyBorder="1" applyAlignment="1">
      <alignment vertical="center"/>
    </xf>
    <xf numFmtId="0" fontId="40" fillId="0" borderId="16" xfId="1" applyFont="1" applyBorder="1" applyAlignment="1">
      <alignment vertical="center"/>
    </xf>
    <xf numFmtId="0" fontId="40" fillId="0" borderId="22" xfId="1" applyFont="1" applyBorder="1" applyAlignment="1">
      <alignment vertical="center"/>
    </xf>
    <xf numFmtId="0" fontId="12" fillId="0" borderId="62" xfId="1" applyFont="1" applyBorder="1" applyAlignment="1">
      <alignment horizontal="center" vertical="center"/>
    </xf>
    <xf numFmtId="0" fontId="12" fillId="0" borderId="39" xfId="1" applyFont="1" applyBorder="1" applyAlignment="1">
      <alignment horizontal="center" vertical="center"/>
    </xf>
    <xf numFmtId="38" fontId="40" fillId="0" borderId="59" xfId="6" applyFont="1" applyBorder="1" applyAlignment="1">
      <alignment vertical="center"/>
    </xf>
    <xf numFmtId="38" fontId="40" fillId="0" borderId="58" xfId="6" applyFont="1" applyBorder="1" applyAlignment="1">
      <alignment vertical="center"/>
    </xf>
    <xf numFmtId="0" fontId="40" fillId="0" borderId="107" xfId="1" applyFont="1" applyBorder="1" applyAlignment="1">
      <alignment vertical="center"/>
    </xf>
    <xf numFmtId="0" fontId="40" fillId="0" borderId="108" xfId="1" applyFont="1" applyBorder="1" applyAlignment="1">
      <alignment vertical="center"/>
    </xf>
    <xf numFmtId="38" fontId="39" fillId="0" borderId="94" xfId="6" applyFont="1" applyBorder="1" applyAlignment="1">
      <alignment vertical="center"/>
    </xf>
    <xf numFmtId="38" fontId="39" fillId="0" borderId="96" xfId="6" applyFont="1" applyBorder="1" applyAlignment="1">
      <alignment vertical="center"/>
    </xf>
    <xf numFmtId="0" fontId="45" fillId="0" borderId="25" xfId="1" applyFont="1" applyBorder="1" applyAlignment="1">
      <alignment vertical="center"/>
    </xf>
    <xf numFmtId="0" fontId="58" fillId="0" borderId="25" xfId="1" applyFont="1" applyBorder="1" applyAlignment="1">
      <alignment vertical="center"/>
    </xf>
    <xf numFmtId="0" fontId="58" fillId="0" borderId="65" xfId="1" applyFont="1" applyBorder="1" applyAlignment="1">
      <alignment vertical="center"/>
    </xf>
    <xf numFmtId="0" fontId="45" fillId="0" borderId="0" xfId="1" applyFont="1" applyAlignment="1">
      <alignment vertical="center"/>
    </xf>
    <xf numFmtId="0" fontId="58" fillId="0" borderId="0" xfId="1" applyFont="1" applyAlignment="1">
      <alignment vertical="center"/>
    </xf>
    <xf numFmtId="0" fontId="58" fillId="0" borderId="52" xfId="1" applyFont="1" applyBorder="1" applyAlignment="1">
      <alignment vertical="center"/>
    </xf>
    <xf numFmtId="0" fontId="45" fillId="0" borderId="29" xfId="1" applyFont="1" applyBorder="1" applyAlignment="1">
      <alignment vertical="center"/>
    </xf>
    <xf numFmtId="0" fontId="58" fillId="0" borderId="29" xfId="1" applyFont="1" applyBorder="1" applyAlignment="1">
      <alignment vertical="center"/>
    </xf>
    <xf numFmtId="0" fontId="58" fillId="0" borderId="64" xfId="1" applyFont="1" applyBorder="1" applyAlignment="1">
      <alignment vertical="center"/>
    </xf>
    <xf numFmtId="0" fontId="12" fillId="0" borderId="23" xfId="1" applyFont="1" applyBorder="1" applyAlignment="1">
      <alignment horizontal="center" vertical="center"/>
    </xf>
    <xf numFmtId="0" fontId="12" fillId="0" borderId="0" xfId="1" applyFont="1" applyAlignment="1">
      <alignment horizontal="center" vertical="center"/>
    </xf>
    <xf numFmtId="0" fontId="12" fillId="0" borderId="52" xfId="1" applyFont="1" applyBorder="1" applyAlignment="1">
      <alignment horizontal="center" vertical="center"/>
    </xf>
    <xf numFmtId="0" fontId="12" fillId="0" borderId="41" xfId="1" applyFont="1" applyBorder="1" applyAlignment="1">
      <alignment horizontal="center" vertical="center"/>
    </xf>
    <xf numFmtId="0" fontId="12" fillId="0" borderId="26" xfId="1" applyFont="1" applyBorder="1" applyAlignment="1">
      <alignment horizontal="center" vertical="center"/>
    </xf>
    <xf numFmtId="0" fontId="12" fillId="0" borderId="40" xfId="1" applyFont="1" applyBorder="1" applyAlignment="1">
      <alignment horizontal="center" vertical="center"/>
    </xf>
    <xf numFmtId="0" fontId="12" fillId="0" borderId="30" xfId="1" applyFont="1" applyBorder="1" applyAlignment="1">
      <alignment horizontal="center" vertical="center"/>
    </xf>
    <xf numFmtId="0" fontId="59" fillId="0" borderId="25" xfId="1" applyFont="1" applyBorder="1" applyAlignment="1">
      <alignment horizontal="center" vertical="center"/>
    </xf>
    <xf numFmtId="0" fontId="12" fillId="0" borderId="35" xfId="1" applyFont="1" applyBorder="1" applyAlignment="1">
      <alignment horizontal="center" vertical="center"/>
    </xf>
    <xf numFmtId="0" fontId="45" fillId="0" borderId="45" xfId="1" applyFont="1" applyBorder="1" applyAlignment="1">
      <alignment horizontal="center" vertical="center"/>
    </xf>
    <xf numFmtId="0" fontId="45" fillId="0" borderId="66" xfId="1" applyFont="1" applyBorder="1" applyAlignment="1">
      <alignment horizontal="center" vertical="center"/>
    </xf>
    <xf numFmtId="0" fontId="12" fillId="0" borderId="32" xfId="1" applyFont="1" applyBorder="1" applyAlignment="1">
      <alignment horizontal="center" vertical="center"/>
    </xf>
    <xf numFmtId="0" fontId="20" fillId="0" borderId="38" xfId="1" applyBorder="1" applyAlignment="1">
      <alignment horizontal="center" vertical="center"/>
    </xf>
    <xf numFmtId="0" fontId="20" fillId="0" borderId="43" xfId="1" applyBorder="1" applyAlignment="1">
      <alignment horizontal="center" vertical="center"/>
    </xf>
    <xf numFmtId="0" fontId="12" fillId="0" borderId="45" xfId="1" applyFont="1" applyBorder="1" applyAlignment="1">
      <alignment horizontal="center" vertical="center"/>
    </xf>
    <xf numFmtId="0" fontId="12" fillId="0" borderId="38" xfId="1" applyFont="1" applyBorder="1" applyAlignment="1">
      <alignment horizontal="center" vertical="center"/>
    </xf>
    <xf numFmtId="0" fontId="12" fillId="0" borderId="66" xfId="1" applyFont="1" applyBorder="1" applyAlignment="1">
      <alignment horizontal="center" vertical="center"/>
    </xf>
    <xf numFmtId="0" fontId="12" fillId="0" borderId="25" xfId="1" applyFont="1" applyBorder="1" applyAlignment="1">
      <alignment horizontal="center" vertical="center"/>
    </xf>
    <xf numFmtId="0" fontId="12" fillId="0" borderId="65" xfId="1" applyFont="1" applyBorder="1" applyAlignment="1">
      <alignment horizontal="center" vertical="center"/>
    </xf>
    <xf numFmtId="0" fontId="12" fillId="0" borderId="29" xfId="1" applyFont="1" applyBorder="1" applyAlignment="1">
      <alignment horizontal="center" vertical="center"/>
    </xf>
    <xf numFmtId="0" fontId="12" fillId="0" borderId="64" xfId="1" applyFont="1" applyBorder="1" applyAlignment="1">
      <alignment horizontal="center" vertical="center"/>
    </xf>
    <xf numFmtId="0" fontId="70" fillId="0" borderId="0" xfId="1" applyFont="1" applyAlignment="1">
      <alignment horizontal="center" vertical="center"/>
    </xf>
    <xf numFmtId="0" fontId="12" fillId="0" borderId="53" xfId="1" applyFont="1" applyBorder="1" applyAlignment="1">
      <alignment horizontal="center" vertical="center"/>
    </xf>
    <xf numFmtId="0" fontId="12" fillId="0" borderId="54" xfId="1" applyFont="1" applyBorder="1" applyAlignment="1">
      <alignment horizontal="center" vertical="center"/>
    </xf>
    <xf numFmtId="0" fontId="12" fillId="0" borderId="72" xfId="1" applyFont="1" applyBorder="1" applyAlignment="1">
      <alignment horizontal="center" vertical="center"/>
    </xf>
    <xf numFmtId="0" fontId="12" fillId="0" borderId="71" xfId="1" applyFont="1" applyBorder="1" applyAlignment="1">
      <alignment horizontal="center" vertical="center"/>
    </xf>
    <xf numFmtId="0" fontId="12" fillId="0" borderId="55" xfId="1" applyFont="1" applyBorder="1" applyAlignment="1">
      <alignment horizontal="center" vertical="center"/>
    </xf>
    <xf numFmtId="0" fontId="45" fillId="0" borderId="26" xfId="1" applyFont="1" applyBorder="1" applyAlignment="1">
      <alignment vertical="center"/>
    </xf>
    <xf numFmtId="0" fontId="58" fillId="0" borderId="34" xfId="1" applyFont="1" applyBorder="1" applyAlignment="1">
      <alignment vertical="center"/>
    </xf>
    <xf numFmtId="0" fontId="45" fillId="0" borderId="42" xfId="1" applyFont="1" applyBorder="1" applyAlignment="1">
      <alignment vertical="center"/>
    </xf>
    <xf numFmtId="0" fontId="58" fillId="0" borderId="35" xfId="1" applyFont="1" applyBorder="1" applyAlignment="1">
      <alignment vertical="center"/>
    </xf>
    <xf numFmtId="0" fontId="45" fillId="0" borderId="30" xfId="1" applyFont="1" applyBorder="1" applyAlignment="1">
      <alignment vertical="center"/>
    </xf>
    <xf numFmtId="0" fontId="58" fillId="0" borderId="32" xfId="1" applyFont="1" applyBorder="1" applyAlignment="1">
      <alignment vertical="center"/>
    </xf>
    <xf numFmtId="0" fontId="12" fillId="0" borderId="70" xfId="1" applyFont="1" applyBorder="1" applyAlignment="1">
      <alignment horizontal="center" vertical="center"/>
    </xf>
    <xf numFmtId="0" fontId="12" fillId="0" borderId="43" xfId="1" applyFont="1" applyBorder="1" applyAlignment="1">
      <alignment horizontal="center" vertical="center"/>
    </xf>
    <xf numFmtId="0" fontId="12" fillId="0" borderId="60" xfId="1" applyFont="1" applyBorder="1" applyAlignment="1">
      <alignment horizontal="center" vertical="center"/>
    </xf>
    <xf numFmtId="0" fontId="12" fillId="0" borderId="63" xfId="1" applyFont="1" applyBorder="1" applyAlignment="1">
      <alignment horizontal="center" vertical="center"/>
    </xf>
    <xf numFmtId="0" fontId="12" fillId="0" borderId="61" xfId="1" applyFont="1" applyBorder="1" applyAlignment="1">
      <alignment horizontal="center" vertical="center"/>
    </xf>
    <xf numFmtId="0" fontId="12" fillId="0" borderId="34" xfId="1" applyFont="1" applyBorder="1" applyAlignment="1">
      <alignment horizontal="center" vertical="center" wrapText="1"/>
    </xf>
    <xf numFmtId="0" fontId="20" fillId="0" borderId="35" xfId="1" applyBorder="1" applyAlignment="1">
      <alignment horizontal="center" vertical="center" wrapText="1"/>
    </xf>
    <xf numFmtId="0" fontId="58" fillId="0" borderId="26" xfId="1" applyFont="1" applyBorder="1" applyAlignment="1">
      <alignment vertical="center"/>
    </xf>
    <xf numFmtId="0" fontId="58" fillId="0" borderId="42" xfId="1" applyFont="1" applyBorder="1" applyAlignment="1">
      <alignment vertical="center"/>
    </xf>
    <xf numFmtId="0" fontId="58" fillId="0" borderId="30" xfId="1" applyFont="1" applyBorder="1" applyAlignment="1">
      <alignment vertical="center"/>
    </xf>
    <xf numFmtId="0" fontId="36" fillId="0" borderId="25" xfId="3" applyFont="1" applyBorder="1" applyAlignment="1">
      <alignment horizontal="center" vertical="center" shrinkToFit="1"/>
    </xf>
    <xf numFmtId="0" fontId="36" fillId="0" borderId="26" xfId="3" applyFont="1" applyBorder="1" applyAlignment="1">
      <alignment horizontal="center" vertical="center" shrinkToFit="1"/>
    </xf>
    <xf numFmtId="0" fontId="36" fillId="0" borderId="0" xfId="3" applyFont="1" applyAlignment="1">
      <alignment horizontal="center" vertical="center" shrinkToFit="1"/>
    </xf>
    <xf numFmtId="0" fontId="36" fillId="0" borderId="42" xfId="3" applyFont="1" applyBorder="1" applyAlignment="1">
      <alignment horizontal="center" vertical="center" shrinkToFit="1"/>
    </xf>
    <xf numFmtId="0" fontId="36" fillId="0" borderId="29" xfId="3" applyFont="1" applyBorder="1" applyAlignment="1">
      <alignment horizontal="center" vertical="center" wrapText="1"/>
    </xf>
    <xf numFmtId="0" fontId="36" fillId="0" borderId="30" xfId="3" applyFont="1" applyBorder="1" applyAlignment="1">
      <alignment horizontal="center" vertical="center" wrapText="1"/>
    </xf>
  </cellXfs>
  <cellStyles count="9">
    <cellStyle name="桁区切り 2" xfId="4" xr:uid="{00000000-0005-0000-0000-000002000000}"/>
    <cellStyle name="桁区切り 2 2" xfId="7" xr:uid="{00000000-0005-0000-0000-000003000000}"/>
    <cellStyle name="桁区切り 3" xfId="5" xr:uid="{00000000-0005-0000-0000-000004000000}"/>
    <cellStyle name="桁区切り 4" xfId="6" xr:uid="{00000000-0005-0000-0000-000005000000}"/>
    <cellStyle name="標準" xfId="0" builtinId="0"/>
    <cellStyle name="標準 2" xfId="1" xr:uid="{00000000-0005-0000-0000-000007000000}"/>
    <cellStyle name="標準 3" xfId="3" xr:uid="{00000000-0005-0000-0000-000008000000}"/>
    <cellStyle name="標準 3 2" xfId="8" xr:uid="{00000000-0005-0000-0000-000009000000}"/>
    <cellStyle name="未定義" xfId="2" xr:uid="{00000000-0005-0000-0000-00000A000000}"/>
  </cellStyles>
  <dxfs count="5">
    <dxf>
      <font>
        <color theme="0"/>
      </font>
    </dxf>
    <dxf>
      <font>
        <color theme="0"/>
      </font>
    </dxf>
    <dxf>
      <font>
        <color theme="0"/>
      </font>
    </dxf>
    <dxf>
      <font>
        <color theme="8" tint="0.79998168889431442"/>
      </font>
    </dxf>
    <dxf>
      <font>
        <color theme="0"/>
      </font>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19</xdr:col>
      <xdr:colOff>142876</xdr:colOff>
      <xdr:row>42</xdr:row>
      <xdr:rowOff>66676</xdr:rowOff>
    </xdr:from>
    <xdr:to>
      <xdr:col>20</xdr:col>
      <xdr:colOff>114301</xdr:colOff>
      <xdr:row>47</xdr:row>
      <xdr:rowOff>142876</xdr:rowOff>
    </xdr:to>
    <xdr:sp macro="" textlink="">
      <xdr:nvSpPr>
        <xdr:cNvPr id="2" name="右中かっこ 1">
          <a:extLst>
            <a:ext uri="{FF2B5EF4-FFF2-40B4-BE49-F238E27FC236}">
              <a16:creationId xmlns:a16="http://schemas.microsoft.com/office/drawing/2014/main" id="{00000000-0008-0000-1600-000002000000}"/>
            </a:ext>
          </a:extLst>
        </xdr:cNvPr>
        <xdr:cNvSpPr/>
      </xdr:nvSpPr>
      <xdr:spPr>
        <a:xfrm>
          <a:off x="13173076" y="7267576"/>
          <a:ext cx="657225" cy="762000"/>
        </a:xfrm>
        <a:prstGeom prst="rightBrace">
          <a:avLst>
            <a:gd name="adj1" fmla="val 44444"/>
            <a:gd name="adj2" fmla="val 49187"/>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2286000</xdr:colOff>
      <xdr:row>19</xdr:row>
      <xdr:rowOff>47625</xdr:rowOff>
    </xdr:from>
    <xdr:to>
      <xdr:col>4</xdr:col>
      <xdr:colOff>2400300</xdr:colOff>
      <xdr:row>20</xdr:row>
      <xdr:rowOff>180975</xdr:rowOff>
    </xdr:to>
    <xdr:sp macro="" textlink="">
      <xdr:nvSpPr>
        <xdr:cNvPr id="2" name="右中かっこ 1">
          <a:extLst>
            <a:ext uri="{FF2B5EF4-FFF2-40B4-BE49-F238E27FC236}">
              <a16:creationId xmlns:a16="http://schemas.microsoft.com/office/drawing/2014/main" id="{E2A37A34-85EF-420A-B5E2-756EDBB26995}"/>
            </a:ext>
          </a:extLst>
        </xdr:cNvPr>
        <xdr:cNvSpPr/>
      </xdr:nvSpPr>
      <xdr:spPr>
        <a:xfrm>
          <a:off x="5204460" y="4154805"/>
          <a:ext cx="0" cy="361950"/>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1</xdr:col>
      <xdr:colOff>426721</xdr:colOff>
      <xdr:row>11</xdr:row>
      <xdr:rowOff>25809</xdr:rowOff>
    </xdr:from>
    <xdr:ext cx="2814320" cy="744449"/>
    <xdr:sp macro="" textlink="">
      <xdr:nvSpPr>
        <xdr:cNvPr id="4" name="角丸四角形吹き出し 6">
          <a:extLst>
            <a:ext uri="{FF2B5EF4-FFF2-40B4-BE49-F238E27FC236}">
              <a16:creationId xmlns:a16="http://schemas.microsoft.com/office/drawing/2014/main" id="{E70732BF-6CF7-4D48-A5A0-87F3EA07D93B}"/>
            </a:ext>
          </a:extLst>
        </xdr:cNvPr>
        <xdr:cNvSpPr/>
      </xdr:nvSpPr>
      <xdr:spPr>
        <a:xfrm>
          <a:off x="619761" y="2423569"/>
          <a:ext cx="2814320" cy="744449"/>
        </a:xfrm>
        <a:prstGeom prst="wedgeRoundRectCallout">
          <a:avLst>
            <a:gd name="adj1" fmla="val 50056"/>
            <a:gd name="adj2" fmla="val 17402"/>
            <a:gd name="adj3" fmla="val 16667"/>
          </a:avLst>
        </a:prstGeom>
        <a:solidFill>
          <a:schemeClr val="bg1"/>
        </a:solid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spAutoFit/>
        </a:bodyPr>
        <a:lstStyle/>
        <a:p>
          <a:pPr algn="l"/>
          <a:r>
            <a:rPr kumimoji="1" lang="ja-JP" altLang="en-US" sz="900">
              <a:solidFill>
                <a:sysClr val="windowText" lastClr="000000"/>
              </a:solidFill>
            </a:rPr>
            <a:t>面積の変更は「変更届」で処理することを原則とする。よって、実績報告書に「別紙１－１生産者等集計一覧表」を添付したもので、栽培面積に変更が無い場合は、本表の添付を省略して差し支えない。</a:t>
          </a:r>
        </a:p>
      </xdr:txBody>
    </xdr:sp>
    <xdr:clientData/>
  </xdr:oneCellAnchor>
  <xdr:twoCellAnchor>
    <xdr:from>
      <xdr:col>0</xdr:col>
      <xdr:colOff>182880</xdr:colOff>
      <xdr:row>27</xdr:row>
      <xdr:rowOff>14210</xdr:rowOff>
    </xdr:from>
    <xdr:to>
      <xdr:col>7</xdr:col>
      <xdr:colOff>721360</xdr:colOff>
      <xdr:row>28</xdr:row>
      <xdr:rowOff>44552</xdr:rowOff>
    </xdr:to>
    <xdr:sp macro="" textlink="">
      <xdr:nvSpPr>
        <xdr:cNvPr id="7" name="フリーフォーム 1">
          <a:extLst>
            <a:ext uri="{FF2B5EF4-FFF2-40B4-BE49-F238E27FC236}">
              <a16:creationId xmlns:a16="http://schemas.microsoft.com/office/drawing/2014/main" id="{73F82AC2-7292-4F1D-9F04-080EFBC35206}"/>
            </a:ext>
          </a:extLst>
        </xdr:cNvPr>
        <xdr:cNvSpPr/>
      </xdr:nvSpPr>
      <xdr:spPr>
        <a:xfrm>
          <a:off x="182880" y="6079730"/>
          <a:ext cx="6931660" cy="266562"/>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84440 w 8934450"/>
            <a:gd name="connsiteY1" fmla="*/ 213564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84440 w 8934450"/>
            <a:gd name="connsiteY1" fmla="*/ 213564 h 213722"/>
            <a:gd name="connsiteX2" fmla="*/ 1915266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20614"/>
            <a:gd name="connsiteX1" fmla="*/ 884440 w 8934450"/>
            <a:gd name="connsiteY1" fmla="*/ 213564 h 220614"/>
            <a:gd name="connsiteX2" fmla="*/ 1915266 w 8934450"/>
            <a:gd name="connsiteY2" fmla="*/ 102855 h 220614"/>
            <a:gd name="connsiteX3" fmla="*/ 2980045 w 8934450"/>
            <a:gd name="connsiteY3" fmla="*/ 220603 h 220614"/>
            <a:gd name="connsiteX4" fmla="*/ 5372433 w 8934450"/>
            <a:gd name="connsiteY4" fmla="*/ 110546 h 220614"/>
            <a:gd name="connsiteX5" fmla="*/ 6672562 w 8934450"/>
            <a:gd name="connsiteY5" fmla="*/ 207407 h 220614"/>
            <a:gd name="connsiteX6" fmla="*/ 8228773 w 8934450"/>
            <a:gd name="connsiteY6" fmla="*/ 9 h 220614"/>
            <a:gd name="connsiteX7" fmla="*/ 8934450 w 8934450"/>
            <a:gd name="connsiteY7" fmla="*/ 186011 h 220614"/>
            <a:gd name="connsiteX0" fmla="*/ 0 w 8934450"/>
            <a:gd name="connsiteY0" fmla="*/ 109811 h 220645"/>
            <a:gd name="connsiteX1" fmla="*/ 884440 w 8934450"/>
            <a:gd name="connsiteY1" fmla="*/ 213564 h 220645"/>
            <a:gd name="connsiteX2" fmla="*/ 1915266 w 8934450"/>
            <a:gd name="connsiteY2" fmla="*/ 102855 h 220645"/>
            <a:gd name="connsiteX3" fmla="*/ 2980045 w 8934450"/>
            <a:gd name="connsiteY3" fmla="*/ 220603 h 220645"/>
            <a:gd name="connsiteX4" fmla="*/ 4083624 w 8934450"/>
            <a:gd name="connsiteY4" fmla="*/ 117438 h 220645"/>
            <a:gd name="connsiteX5" fmla="*/ 6672562 w 8934450"/>
            <a:gd name="connsiteY5" fmla="*/ 207407 h 220645"/>
            <a:gd name="connsiteX6" fmla="*/ 8228773 w 8934450"/>
            <a:gd name="connsiteY6" fmla="*/ 9 h 220645"/>
            <a:gd name="connsiteX7" fmla="*/ 8934450 w 8934450"/>
            <a:gd name="connsiteY7" fmla="*/ 186011 h 220645"/>
            <a:gd name="connsiteX0" fmla="*/ 0 w 8934450"/>
            <a:gd name="connsiteY0" fmla="*/ 109811 h 220645"/>
            <a:gd name="connsiteX1" fmla="*/ 884440 w 8934450"/>
            <a:gd name="connsiteY1" fmla="*/ 213564 h 220645"/>
            <a:gd name="connsiteX2" fmla="*/ 1915266 w 8934450"/>
            <a:gd name="connsiteY2" fmla="*/ 102855 h 220645"/>
            <a:gd name="connsiteX3" fmla="*/ 2980045 w 8934450"/>
            <a:gd name="connsiteY3" fmla="*/ 220603 h 220645"/>
            <a:gd name="connsiteX4" fmla="*/ 4083624 w 8934450"/>
            <a:gd name="connsiteY4" fmla="*/ 117438 h 220645"/>
            <a:gd name="connsiteX5" fmla="*/ 5209328 w 8934450"/>
            <a:gd name="connsiteY5" fmla="*/ 200515 h 220645"/>
            <a:gd name="connsiteX6" fmla="*/ 8228773 w 8934450"/>
            <a:gd name="connsiteY6" fmla="*/ 9 h 220645"/>
            <a:gd name="connsiteX7" fmla="*/ 8934450 w 8934450"/>
            <a:gd name="connsiteY7" fmla="*/ 186011 h 220645"/>
            <a:gd name="connsiteX0" fmla="*/ 0 w 8934450"/>
            <a:gd name="connsiteY0" fmla="*/ 68460 h 179294"/>
            <a:gd name="connsiteX1" fmla="*/ 884440 w 8934450"/>
            <a:gd name="connsiteY1" fmla="*/ 172213 h 179294"/>
            <a:gd name="connsiteX2" fmla="*/ 1915266 w 8934450"/>
            <a:gd name="connsiteY2" fmla="*/ 61504 h 179294"/>
            <a:gd name="connsiteX3" fmla="*/ 2980045 w 8934450"/>
            <a:gd name="connsiteY3" fmla="*/ 179252 h 179294"/>
            <a:gd name="connsiteX4" fmla="*/ 4083624 w 8934450"/>
            <a:gd name="connsiteY4" fmla="*/ 76087 h 179294"/>
            <a:gd name="connsiteX5" fmla="*/ 5209328 w 8934450"/>
            <a:gd name="connsiteY5" fmla="*/ 159164 h 179294"/>
            <a:gd name="connsiteX6" fmla="*/ 6251953 w 8934450"/>
            <a:gd name="connsiteY6" fmla="*/ 11 h 179294"/>
            <a:gd name="connsiteX7" fmla="*/ 8934450 w 8934450"/>
            <a:gd name="connsiteY7" fmla="*/ 144660 h 179294"/>
            <a:gd name="connsiteX0" fmla="*/ 0 w 8934450"/>
            <a:gd name="connsiteY0" fmla="*/ 68460 h 179294"/>
            <a:gd name="connsiteX1" fmla="*/ 554971 w 8934450"/>
            <a:gd name="connsiteY1" fmla="*/ 172213 h 179294"/>
            <a:gd name="connsiteX2" fmla="*/ 1915266 w 8934450"/>
            <a:gd name="connsiteY2" fmla="*/ 61504 h 179294"/>
            <a:gd name="connsiteX3" fmla="*/ 2980045 w 8934450"/>
            <a:gd name="connsiteY3" fmla="*/ 179252 h 179294"/>
            <a:gd name="connsiteX4" fmla="*/ 4083624 w 8934450"/>
            <a:gd name="connsiteY4" fmla="*/ 76087 h 179294"/>
            <a:gd name="connsiteX5" fmla="*/ 5209328 w 8934450"/>
            <a:gd name="connsiteY5" fmla="*/ 159164 h 179294"/>
            <a:gd name="connsiteX6" fmla="*/ 6251953 w 8934450"/>
            <a:gd name="connsiteY6" fmla="*/ 11 h 179294"/>
            <a:gd name="connsiteX7" fmla="*/ 8934450 w 8934450"/>
            <a:gd name="connsiteY7" fmla="*/ 144660 h 179294"/>
            <a:gd name="connsiteX0" fmla="*/ 0 w 8934450"/>
            <a:gd name="connsiteY0" fmla="*/ 68460 h 179264"/>
            <a:gd name="connsiteX1" fmla="*/ 554971 w 8934450"/>
            <a:gd name="connsiteY1" fmla="*/ 172213 h 179264"/>
            <a:gd name="connsiteX2" fmla="*/ 1324158 w 8934450"/>
            <a:gd name="connsiteY2" fmla="*/ 68396 h 179264"/>
            <a:gd name="connsiteX3" fmla="*/ 2980045 w 8934450"/>
            <a:gd name="connsiteY3" fmla="*/ 179252 h 179264"/>
            <a:gd name="connsiteX4" fmla="*/ 4083624 w 8934450"/>
            <a:gd name="connsiteY4" fmla="*/ 76087 h 179264"/>
            <a:gd name="connsiteX5" fmla="*/ 5209328 w 8934450"/>
            <a:gd name="connsiteY5" fmla="*/ 159164 h 179264"/>
            <a:gd name="connsiteX6" fmla="*/ 6251953 w 8934450"/>
            <a:gd name="connsiteY6" fmla="*/ 11 h 179264"/>
            <a:gd name="connsiteX7" fmla="*/ 8934450 w 8934450"/>
            <a:gd name="connsiteY7" fmla="*/ 144660 h 179264"/>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4083624 w 8934450"/>
            <a:gd name="connsiteY4" fmla="*/ 76087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511897 w 8934450"/>
            <a:gd name="connsiteY4" fmla="*/ 48518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075834 w 8934450"/>
            <a:gd name="connsiteY4" fmla="*/ 41626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075834 w 8934450"/>
            <a:gd name="connsiteY4" fmla="*/ 41626 h 172213"/>
            <a:gd name="connsiteX5" fmla="*/ 3891448 w 8934450"/>
            <a:gd name="connsiteY5" fmla="*/ 159164 h 172213"/>
            <a:gd name="connsiteX6" fmla="*/ 6251953 w 8934450"/>
            <a:gd name="connsiteY6" fmla="*/ 11 h 172213"/>
            <a:gd name="connsiteX7" fmla="*/ 8934450 w 8934450"/>
            <a:gd name="connsiteY7" fmla="*/ 144660 h 172213"/>
            <a:gd name="connsiteX0" fmla="*/ 0 w 8934450"/>
            <a:gd name="connsiteY0" fmla="*/ 75351 h 179104"/>
            <a:gd name="connsiteX1" fmla="*/ 554971 w 8934450"/>
            <a:gd name="connsiteY1" fmla="*/ 179104 h 179104"/>
            <a:gd name="connsiteX2" fmla="*/ 1324158 w 8934450"/>
            <a:gd name="connsiteY2" fmla="*/ 75287 h 179104"/>
            <a:gd name="connsiteX3" fmla="*/ 2243583 w 8934450"/>
            <a:gd name="connsiteY3" fmla="*/ 158574 h 179104"/>
            <a:gd name="connsiteX4" fmla="*/ 3075834 w 8934450"/>
            <a:gd name="connsiteY4" fmla="*/ 48517 h 179104"/>
            <a:gd name="connsiteX5" fmla="*/ 3891448 w 8934450"/>
            <a:gd name="connsiteY5" fmla="*/ 166055 h 179104"/>
            <a:gd name="connsiteX6" fmla="*/ 4769338 w 8934450"/>
            <a:gd name="connsiteY6" fmla="*/ 10 h 179104"/>
            <a:gd name="connsiteX7" fmla="*/ 8934450 w 8934450"/>
            <a:gd name="connsiteY7" fmla="*/ 151551 h 179104"/>
            <a:gd name="connsiteX0" fmla="*/ 0 w 6647541"/>
            <a:gd name="connsiteY0" fmla="*/ 75351 h 179104"/>
            <a:gd name="connsiteX1" fmla="*/ 554971 w 6647541"/>
            <a:gd name="connsiteY1" fmla="*/ 179104 h 179104"/>
            <a:gd name="connsiteX2" fmla="*/ 1324158 w 6647541"/>
            <a:gd name="connsiteY2" fmla="*/ 75287 h 179104"/>
            <a:gd name="connsiteX3" fmla="*/ 2243583 w 6647541"/>
            <a:gd name="connsiteY3" fmla="*/ 158574 h 179104"/>
            <a:gd name="connsiteX4" fmla="*/ 3075834 w 6647541"/>
            <a:gd name="connsiteY4" fmla="*/ 48517 h 179104"/>
            <a:gd name="connsiteX5" fmla="*/ 3891448 w 6647541"/>
            <a:gd name="connsiteY5" fmla="*/ 166055 h 179104"/>
            <a:gd name="connsiteX6" fmla="*/ 4769338 w 6647541"/>
            <a:gd name="connsiteY6" fmla="*/ 10 h 179104"/>
            <a:gd name="connsiteX7" fmla="*/ 6647541 w 6647541"/>
            <a:gd name="connsiteY7" fmla="*/ 151551 h 179104"/>
            <a:gd name="connsiteX0" fmla="*/ 0 w 6628160"/>
            <a:gd name="connsiteY0" fmla="*/ 75351 h 179104"/>
            <a:gd name="connsiteX1" fmla="*/ 535590 w 6628160"/>
            <a:gd name="connsiteY1" fmla="*/ 179104 h 179104"/>
            <a:gd name="connsiteX2" fmla="*/ 1304777 w 6628160"/>
            <a:gd name="connsiteY2" fmla="*/ 75287 h 179104"/>
            <a:gd name="connsiteX3" fmla="*/ 2224202 w 6628160"/>
            <a:gd name="connsiteY3" fmla="*/ 158574 h 179104"/>
            <a:gd name="connsiteX4" fmla="*/ 3056453 w 6628160"/>
            <a:gd name="connsiteY4" fmla="*/ 48517 h 179104"/>
            <a:gd name="connsiteX5" fmla="*/ 3872067 w 6628160"/>
            <a:gd name="connsiteY5" fmla="*/ 166055 h 179104"/>
            <a:gd name="connsiteX6" fmla="*/ 4749957 w 6628160"/>
            <a:gd name="connsiteY6" fmla="*/ 10 h 179104"/>
            <a:gd name="connsiteX7" fmla="*/ 6628160 w 6628160"/>
            <a:gd name="connsiteY7" fmla="*/ 151551 h 1791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28160" h="179104">
              <a:moveTo>
                <a:pt x="0" y="75351"/>
              </a:moveTo>
              <a:cubicBezTo>
                <a:pt x="550069" y="126945"/>
                <a:pt x="318127" y="179115"/>
                <a:pt x="535590" y="179104"/>
              </a:cubicBezTo>
              <a:cubicBezTo>
                <a:pt x="753053" y="179093"/>
                <a:pt x="1023342" y="78709"/>
                <a:pt x="1304777" y="75287"/>
              </a:cubicBezTo>
              <a:cubicBezTo>
                <a:pt x="1586212" y="71865"/>
                <a:pt x="1932256" y="163036"/>
                <a:pt x="2224202" y="158574"/>
              </a:cubicBezTo>
              <a:cubicBezTo>
                <a:pt x="2516148" y="154112"/>
                <a:pt x="2781809" y="47270"/>
                <a:pt x="3056453" y="48517"/>
              </a:cubicBezTo>
              <a:cubicBezTo>
                <a:pt x="3331097" y="49764"/>
                <a:pt x="3589816" y="174139"/>
                <a:pt x="3872067" y="166055"/>
              </a:cubicBezTo>
              <a:cubicBezTo>
                <a:pt x="4154318" y="157971"/>
                <a:pt x="4416582" y="1598"/>
                <a:pt x="4749957" y="10"/>
              </a:cubicBezTo>
              <a:cubicBezTo>
                <a:pt x="5083332" y="-1577"/>
                <a:pt x="6466235" y="177168"/>
                <a:pt x="6628160" y="151551"/>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4</xdr:col>
      <xdr:colOff>1046480</xdr:colOff>
      <xdr:row>41</xdr:row>
      <xdr:rowOff>50800</xdr:rowOff>
    </xdr:from>
    <xdr:ext cx="1523588" cy="177196"/>
    <xdr:sp macro="" textlink="">
      <xdr:nvSpPr>
        <xdr:cNvPr id="8" name="角丸四角形吹き出し 4">
          <a:extLst>
            <a:ext uri="{FF2B5EF4-FFF2-40B4-BE49-F238E27FC236}">
              <a16:creationId xmlns:a16="http://schemas.microsoft.com/office/drawing/2014/main" id="{2E12570B-0D1E-44F8-AC8A-EE4CDD19C15B}"/>
            </a:ext>
          </a:extLst>
        </xdr:cNvPr>
        <xdr:cNvSpPr/>
      </xdr:nvSpPr>
      <xdr:spPr>
        <a:xfrm>
          <a:off x="4544060" y="9545320"/>
          <a:ext cx="1523588" cy="177196"/>
        </a:xfrm>
        <a:prstGeom prst="wedgeRoundRectCallout">
          <a:avLst>
            <a:gd name="adj1" fmla="val -92630"/>
            <a:gd name="adj2" fmla="val 25277"/>
            <a:gd name="adj3" fmla="val 16667"/>
          </a:avLst>
        </a:prstGeom>
        <a:no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800">
              <a:solidFill>
                <a:sysClr val="windowText" lastClr="000000"/>
              </a:solidFill>
              <a:latin typeface="ＭＳ ゴシック" pitchFamily="49" charset="-128"/>
              <a:ea typeface="ＭＳ ゴシック" pitchFamily="49" charset="-128"/>
            </a:rPr>
            <a:t>ページ番号を必ず記載すること</a:t>
          </a:r>
          <a:endParaRPr kumimoji="1" lang="ja-JP" altLang="en-US" sz="1100">
            <a:solidFill>
              <a:sysClr val="windowText" lastClr="000000"/>
            </a:solidFill>
          </a:endParaRPr>
        </a:p>
      </xdr:txBody>
    </xdr:sp>
    <xdr:clientData/>
  </xdr:oneCellAnchor>
  <xdr:twoCellAnchor>
    <xdr:from>
      <xdr:col>1</xdr:col>
      <xdr:colOff>30480</xdr:colOff>
      <xdr:row>33</xdr:row>
      <xdr:rowOff>101592</xdr:rowOff>
    </xdr:from>
    <xdr:to>
      <xdr:col>8</xdr:col>
      <xdr:colOff>10160</xdr:colOff>
      <xdr:row>34</xdr:row>
      <xdr:rowOff>112802</xdr:rowOff>
    </xdr:to>
    <xdr:sp macro="" textlink="">
      <xdr:nvSpPr>
        <xdr:cNvPr id="9" name="フリーフォーム 1">
          <a:extLst>
            <a:ext uri="{FF2B5EF4-FFF2-40B4-BE49-F238E27FC236}">
              <a16:creationId xmlns:a16="http://schemas.microsoft.com/office/drawing/2014/main" id="{55003764-7552-4AD0-97D9-60F8EC7DDA23}"/>
            </a:ext>
          </a:extLst>
        </xdr:cNvPr>
        <xdr:cNvSpPr/>
      </xdr:nvSpPr>
      <xdr:spPr>
        <a:xfrm>
          <a:off x="220980" y="7500612"/>
          <a:ext cx="6921500" cy="247430"/>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16608 w 8934450"/>
            <a:gd name="connsiteY1" fmla="*/ 192887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5617"/>
            <a:gd name="connsiteX1" fmla="*/ 816608 w 8934450"/>
            <a:gd name="connsiteY1" fmla="*/ 192887 h 215617"/>
            <a:gd name="connsiteX2" fmla="*/ 1702080 w 8934450"/>
            <a:gd name="connsiteY2" fmla="*/ 178669 h 215617"/>
            <a:gd name="connsiteX3" fmla="*/ 4104118 w 8934450"/>
            <a:gd name="connsiteY3" fmla="*/ 213711 h 215617"/>
            <a:gd name="connsiteX4" fmla="*/ 5372433 w 8934450"/>
            <a:gd name="connsiteY4" fmla="*/ 110546 h 215617"/>
            <a:gd name="connsiteX5" fmla="*/ 6672562 w 8934450"/>
            <a:gd name="connsiteY5" fmla="*/ 207407 h 215617"/>
            <a:gd name="connsiteX6" fmla="*/ 8228773 w 8934450"/>
            <a:gd name="connsiteY6" fmla="*/ 9 h 215617"/>
            <a:gd name="connsiteX7" fmla="*/ 8934450 w 8934450"/>
            <a:gd name="connsiteY7" fmla="*/ 186011 h 215617"/>
            <a:gd name="connsiteX0" fmla="*/ 0 w 8934450"/>
            <a:gd name="connsiteY0" fmla="*/ 109811 h 213752"/>
            <a:gd name="connsiteX1" fmla="*/ 816608 w 8934450"/>
            <a:gd name="connsiteY1" fmla="*/ 192887 h 213752"/>
            <a:gd name="connsiteX2" fmla="*/ 1954028 w 8934450"/>
            <a:gd name="connsiteY2" fmla="*/ 95962 h 213752"/>
            <a:gd name="connsiteX3" fmla="*/ 4104118 w 8934450"/>
            <a:gd name="connsiteY3" fmla="*/ 213711 h 213752"/>
            <a:gd name="connsiteX4" fmla="*/ 5372433 w 8934450"/>
            <a:gd name="connsiteY4" fmla="*/ 110546 h 213752"/>
            <a:gd name="connsiteX5" fmla="*/ 6672562 w 8934450"/>
            <a:gd name="connsiteY5" fmla="*/ 207407 h 213752"/>
            <a:gd name="connsiteX6" fmla="*/ 8228773 w 8934450"/>
            <a:gd name="connsiteY6" fmla="*/ 9 h 213752"/>
            <a:gd name="connsiteX7" fmla="*/ 8934450 w 8934450"/>
            <a:gd name="connsiteY7" fmla="*/ 186011 h 213752"/>
            <a:gd name="connsiteX0" fmla="*/ 0 w 8934450"/>
            <a:gd name="connsiteY0" fmla="*/ 109811 h 209494"/>
            <a:gd name="connsiteX1" fmla="*/ 816608 w 8934450"/>
            <a:gd name="connsiteY1" fmla="*/ 192887 h 209494"/>
            <a:gd name="connsiteX2" fmla="*/ 1954028 w 8934450"/>
            <a:gd name="connsiteY2" fmla="*/ 95962 h 209494"/>
            <a:gd name="connsiteX3" fmla="*/ 3018806 w 8934450"/>
            <a:gd name="connsiteY3" fmla="*/ 172358 h 209494"/>
            <a:gd name="connsiteX4" fmla="*/ 5372433 w 8934450"/>
            <a:gd name="connsiteY4" fmla="*/ 110546 h 209494"/>
            <a:gd name="connsiteX5" fmla="*/ 6672562 w 8934450"/>
            <a:gd name="connsiteY5" fmla="*/ 207407 h 209494"/>
            <a:gd name="connsiteX6" fmla="*/ 8228773 w 8934450"/>
            <a:gd name="connsiteY6" fmla="*/ 9 h 209494"/>
            <a:gd name="connsiteX7" fmla="*/ 8934450 w 8934450"/>
            <a:gd name="connsiteY7" fmla="*/ 186011 h 209494"/>
            <a:gd name="connsiteX0" fmla="*/ 0 w 8934450"/>
            <a:gd name="connsiteY0" fmla="*/ 109811 h 207923"/>
            <a:gd name="connsiteX1" fmla="*/ 816608 w 8934450"/>
            <a:gd name="connsiteY1" fmla="*/ 192887 h 207923"/>
            <a:gd name="connsiteX2" fmla="*/ 1954028 w 8934450"/>
            <a:gd name="connsiteY2" fmla="*/ 95962 h 207923"/>
            <a:gd name="connsiteX3" fmla="*/ 3018806 w 8934450"/>
            <a:gd name="connsiteY3" fmla="*/ 172358 h 207923"/>
            <a:gd name="connsiteX4" fmla="*/ 4132075 w 8934450"/>
            <a:gd name="connsiteY4" fmla="*/ 62300 h 207923"/>
            <a:gd name="connsiteX5" fmla="*/ 6672562 w 8934450"/>
            <a:gd name="connsiteY5" fmla="*/ 207407 h 207923"/>
            <a:gd name="connsiteX6" fmla="*/ 8228773 w 8934450"/>
            <a:gd name="connsiteY6" fmla="*/ 9 h 207923"/>
            <a:gd name="connsiteX7" fmla="*/ 8934450 w 8934450"/>
            <a:gd name="connsiteY7" fmla="*/ 186011 h 207923"/>
            <a:gd name="connsiteX0" fmla="*/ 0 w 8934450"/>
            <a:gd name="connsiteY0" fmla="*/ 109811 h 192998"/>
            <a:gd name="connsiteX1" fmla="*/ 816608 w 8934450"/>
            <a:gd name="connsiteY1" fmla="*/ 192887 h 192998"/>
            <a:gd name="connsiteX2" fmla="*/ 1954028 w 8934450"/>
            <a:gd name="connsiteY2" fmla="*/ 95962 h 192998"/>
            <a:gd name="connsiteX3" fmla="*/ 3018806 w 8934450"/>
            <a:gd name="connsiteY3" fmla="*/ 172358 h 192998"/>
            <a:gd name="connsiteX4" fmla="*/ 4132075 w 8934450"/>
            <a:gd name="connsiteY4" fmla="*/ 62300 h 192998"/>
            <a:gd name="connsiteX5" fmla="*/ 5257779 w 8934450"/>
            <a:gd name="connsiteY5" fmla="*/ 166053 h 192998"/>
            <a:gd name="connsiteX6" fmla="*/ 8228773 w 8934450"/>
            <a:gd name="connsiteY6" fmla="*/ 9 h 192998"/>
            <a:gd name="connsiteX7" fmla="*/ 8934450 w 8934450"/>
            <a:gd name="connsiteY7" fmla="*/ 186011 h 192998"/>
            <a:gd name="connsiteX0" fmla="*/ 0 w 8934450"/>
            <a:gd name="connsiteY0" fmla="*/ 123595 h 206782"/>
            <a:gd name="connsiteX1" fmla="*/ 816608 w 8934450"/>
            <a:gd name="connsiteY1" fmla="*/ 206671 h 206782"/>
            <a:gd name="connsiteX2" fmla="*/ 1954028 w 8934450"/>
            <a:gd name="connsiteY2" fmla="*/ 109746 h 206782"/>
            <a:gd name="connsiteX3" fmla="*/ 3018806 w 8934450"/>
            <a:gd name="connsiteY3" fmla="*/ 186142 h 206782"/>
            <a:gd name="connsiteX4" fmla="*/ 4132075 w 8934450"/>
            <a:gd name="connsiteY4" fmla="*/ 76084 h 206782"/>
            <a:gd name="connsiteX5" fmla="*/ 5257779 w 8934450"/>
            <a:gd name="connsiteY5" fmla="*/ 179837 h 206782"/>
            <a:gd name="connsiteX6" fmla="*/ 5903102 w 8934450"/>
            <a:gd name="connsiteY6" fmla="*/ 8 h 206782"/>
            <a:gd name="connsiteX7" fmla="*/ 8934450 w 8934450"/>
            <a:gd name="connsiteY7" fmla="*/ 199795 h 206782"/>
            <a:gd name="connsiteX0" fmla="*/ 0 w 8934450"/>
            <a:gd name="connsiteY0" fmla="*/ 123595 h 207474"/>
            <a:gd name="connsiteX1" fmla="*/ 816608 w 8934450"/>
            <a:gd name="connsiteY1" fmla="*/ 206671 h 207474"/>
            <a:gd name="connsiteX2" fmla="*/ 1663320 w 8934450"/>
            <a:gd name="connsiteY2" fmla="*/ 82177 h 207474"/>
            <a:gd name="connsiteX3" fmla="*/ 3018806 w 8934450"/>
            <a:gd name="connsiteY3" fmla="*/ 186142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47078 w 8934450"/>
            <a:gd name="connsiteY3" fmla="*/ 103435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3240568 w 8934450"/>
            <a:gd name="connsiteY4" fmla="*/ 55407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3240568 w 8934450"/>
            <a:gd name="connsiteY4" fmla="*/ 55407 h 207474"/>
            <a:gd name="connsiteX5" fmla="*/ 3968970 w 8934450"/>
            <a:gd name="connsiteY5" fmla="*/ 159160 h 207474"/>
            <a:gd name="connsiteX6" fmla="*/ 5903102 w 8934450"/>
            <a:gd name="connsiteY6" fmla="*/ 8 h 207474"/>
            <a:gd name="connsiteX7" fmla="*/ 8934450 w 8934450"/>
            <a:gd name="connsiteY7" fmla="*/ 199795 h 207474"/>
            <a:gd name="connsiteX0" fmla="*/ 0 w 8934450"/>
            <a:gd name="connsiteY0" fmla="*/ 82244 h 166123"/>
            <a:gd name="connsiteX1" fmla="*/ 816608 w 8934450"/>
            <a:gd name="connsiteY1" fmla="*/ 165320 h 166123"/>
            <a:gd name="connsiteX2" fmla="*/ 1663320 w 8934450"/>
            <a:gd name="connsiteY2" fmla="*/ 40826 h 166123"/>
            <a:gd name="connsiteX3" fmla="*/ 2466459 w 8934450"/>
            <a:gd name="connsiteY3" fmla="*/ 165468 h 166123"/>
            <a:gd name="connsiteX4" fmla="*/ 3240568 w 8934450"/>
            <a:gd name="connsiteY4" fmla="*/ 14056 h 166123"/>
            <a:gd name="connsiteX5" fmla="*/ 3968970 w 8934450"/>
            <a:gd name="connsiteY5" fmla="*/ 117809 h 166123"/>
            <a:gd name="connsiteX6" fmla="*/ 5001905 w 8934450"/>
            <a:gd name="connsiteY6" fmla="*/ 11 h 166123"/>
            <a:gd name="connsiteX7" fmla="*/ 8934450 w 8934450"/>
            <a:gd name="connsiteY7" fmla="*/ 158444 h 166123"/>
            <a:gd name="connsiteX0" fmla="*/ 0 w 6715373"/>
            <a:gd name="connsiteY0" fmla="*/ 82247 h 166126"/>
            <a:gd name="connsiteX1" fmla="*/ 816608 w 6715373"/>
            <a:gd name="connsiteY1" fmla="*/ 165323 h 166126"/>
            <a:gd name="connsiteX2" fmla="*/ 1663320 w 6715373"/>
            <a:gd name="connsiteY2" fmla="*/ 40829 h 166126"/>
            <a:gd name="connsiteX3" fmla="*/ 2466459 w 6715373"/>
            <a:gd name="connsiteY3" fmla="*/ 165471 h 166126"/>
            <a:gd name="connsiteX4" fmla="*/ 3240568 w 6715373"/>
            <a:gd name="connsiteY4" fmla="*/ 14059 h 166126"/>
            <a:gd name="connsiteX5" fmla="*/ 3968970 w 6715373"/>
            <a:gd name="connsiteY5" fmla="*/ 117812 h 166126"/>
            <a:gd name="connsiteX6" fmla="*/ 5001905 w 6715373"/>
            <a:gd name="connsiteY6" fmla="*/ 14 h 166126"/>
            <a:gd name="connsiteX7" fmla="*/ 6715373 w 6715373"/>
            <a:gd name="connsiteY7" fmla="*/ 103309 h 166126"/>
            <a:gd name="connsiteX0" fmla="*/ 0 w 6666922"/>
            <a:gd name="connsiteY0" fmla="*/ 82247 h 166126"/>
            <a:gd name="connsiteX1" fmla="*/ 816608 w 6666922"/>
            <a:gd name="connsiteY1" fmla="*/ 165323 h 166126"/>
            <a:gd name="connsiteX2" fmla="*/ 1663320 w 6666922"/>
            <a:gd name="connsiteY2" fmla="*/ 40829 h 166126"/>
            <a:gd name="connsiteX3" fmla="*/ 2466459 w 6666922"/>
            <a:gd name="connsiteY3" fmla="*/ 165471 h 166126"/>
            <a:gd name="connsiteX4" fmla="*/ 3240568 w 6666922"/>
            <a:gd name="connsiteY4" fmla="*/ 14059 h 166126"/>
            <a:gd name="connsiteX5" fmla="*/ 3968970 w 6666922"/>
            <a:gd name="connsiteY5" fmla="*/ 117812 h 166126"/>
            <a:gd name="connsiteX6" fmla="*/ 5001905 w 6666922"/>
            <a:gd name="connsiteY6" fmla="*/ 14 h 166126"/>
            <a:gd name="connsiteX7" fmla="*/ 6666922 w 6666922"/>
            <a:gd name="connsiteY7" fmla="*/ 103309 h 166126"/>
            <a:gd name="connsiteX0" fmla="*/ 0 w 6618471"/>
            <a:gd name="connsiteY0" fmla="*/ 82247 h 166126"/>
            <a:gd name="connsiteX1" fmla="*/ 768157 w 6618471"/>
            <a:gd name="connsiteY1" fmla="*/ 165323 h 166126"/>
            <a:gd name="connsiteX2" fmla="*/ 1614869 w 6618471"/>
            <a:gd name="connsiteY2" fmla="*/ 40829 h 166126"/>
            <a:gd name="connsiteX3" fmla="*/ 2418008 w 6618471"/>
            <a:gd name="connsiteY3" fmla="*/ 165471 h 166126"/>
            <a:gd name="connsiteX4" fmla="*/ 3192117 w 6618471"/>
            <a:gd name="connsiteY4" fmla="*/ 14059 h 166126"/>
            <a:gd name="connsiteX5" fmla="*/ 3920519 w 6618471"/>
            <a:gd name="connsiteY5" fmla="*/ 117812 h 166126"/>
            <a:gd name="connsiteX6" fmla="*/ 4953454 w 6618471"/>
            <a:gd name="connsiteY6" fmla="*/ 14 h 166126"/>
            <a:gd name="connsiteX7" fmla="*/ 6618471 w 6618471"/>
            <a:gd name="connsiteY7" fmla="*/ 103309 h 1661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18471" h="166126">
              <a:moveTo>
                <a:pt x="0" y="82247"/>
              </a:moveTo>
              <a:cubicBezTo>
                <a:pt x="550069" y="133841"/>
                <a:pt x="499012" y="172226"/>
                <a:pt x="768157" y="165323"/>
              </a:cubicBezTo>
              <a:cubicBezTo>
                <a:pt x="1037302" y="158420"/>
                <a:pt x="1339894" y="40804"/>
                <a:pt x="1614869" y="40829"/>
              </a:cubicBezTo>
              <a:cubicBezTo>
                <a:pt x="1889844" y="40854"/>
                <a:pt x="2155133" y="169933"/>
                <a:pt x="2418008" y="165471"/>
              </a:cubicBezTo>
              <a:cubicBezTo>
                <a:pt x="2680883" y="161009"/>
                <a:pt x="2941699" y="22002"/>
                <a:pt x="3192117" y="14059"/>
              </a:cubicBezTo>
              <a:cubicBezTo>
                <a:pt x="3442535" y="6116"/>
                <a:pt x="3626963" y="120153"/>
                <a:pt x="3920519" y="117812"/>
              </a:cubicBezTo>
              <a:cubicBezTo>
                <a:pt x="4214075" y="115471"/>
                <a:pt x="4620079" y="1602"/>
                <a:pt x="4953454" y="14"/>
              </a:cubicBezTo>
              <a:cubicBezTo>
                <a:pt x="5286829" y="-1573"/>
                <a:pt x="6456546" y="128926"/>
                <a:pt x="6618471" y="103309"/>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20320</xdr:colOff>
      <xdr:row>38</xdr:row>
      <xdr:rowOff>152687</xdr:rowOff>
    </xdr:from>
    <xdr:to>
      <xdr:col>11</xdr:col>
      <xdr:colOff>609600</xdr:colOff>
      <xdr:row>38</xdr:row>
      <xdr:rowOff>386523</xdr:rowOff>
    </xdr:to>
    <xdr:sp macro="" textlink="">
      <xdr:nvSpPr>
        <xdr:cNvPr id="10" name="フリーフォーム 1">
          <a:extLst>
            <a:ext uri="{FF2B5EF4-FFF2-40B4-BE49-F238E27FC236}">
              <a16:creationId xmlns:a16="http://schemas.microsoft.com/office/drawing/2014/main" id="{F36880A2-A03C-4F44-830D-C19A2744FB46}"/>
            </a:ext>
          </a:extLst>
        </xdr:cNvPr>
        <xdr:cNvSpPr/>
      </xdr:nvSpPr>
      <xdr:spPr>
        <a:xfrm>
          <a:off x="213360" y="8676927"/>
          <a:ext cx="9408160" cy="233836"/>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20472"/>
            <a:gd name="connsiteX1" fmla="*/ 826299 w 8934450"/>
            <a:gd name="connsiteY1" fmla="*/ 220456 h 220472"/>
            <a:gd name="connsiteX2" fmla="*/ 2390091 w 8934450"/>
            <a:gd name="connsiteY2" fmla="*/ 102855 h 220472"/>
            <a:gd name="connsiteX3" fmla="*/ 4104118 w 8934450"/>
            <a:gd name="connsiteY3" fmla="*/ 213711 h 220472"/>
            <a:gd name="connsiteX4" fmla="*/ 5372433 w 8934450"/>
            <a:gd name="connsiteY4" fmla="*/ 110546 h 220472"/>
            <a:gd name="connsiteX5" fmla="*/ 6672562 w 8934450"/>
            <a:gd name="connsiteY5" fmla="*/ 207407 h 220472"/>
            <a:gd name="connsiteX6" fmla="*/ 8228773 w 8934450"/>
            <a:gd name="connsiteY6" fmla="*/ 9 h 220472"/>
            <a:gd name="connsiteX7" fmla="*/ 8934450 w 8934450"/>
            <a:gd name="connsiteY7" fmla="*/ 186011 h 220472"/>
            <a:gd name="connsiteX0" fmla="*/ 0 w 8934450"/>
            <a:gd name="connsiteY0" fmla="*/ 109811 h 220593"/>
            <a:gd name="connsiteX1" fmla="*/ 826299 w 8934450"/>
            <a:gd name="connsiteY1" fmla="*/ 220456 h 220593"/>
            <a:gd name="connsiteX2" fmla="*/ 2080001 w 8934450"/>
            <a:gd name="connsiteY2" fmla="*/ 89071 h 220593"/>
            <a:gd name="connsiteX3" fmla="*/ 4104118 w 8934450"/>
            <a:gd name="connsiteY3" fmla="*/ 213711 h 220593"/>
            <a:gd name="connsiteX4" fmla="*/ 5372433 w 8934450"/>
            <a:gd name="connsiteY4" fmla="*/ 110546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5372433 w 8934450"/>
            <a:gd name="connsiteY4" fmla="*/ 110546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3996411 w 8934450"/>
            <a:gd name="connsiteY4" fmla="*/ 69192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3996411 w 8934450"/>
            <a:gd name="connsiteY4" fmla="*/ 69192 h 220593"/>
            <a:gd name="connsiteX5" fmla="*/ 5102735 w 8934450"/>
            <a:gd name="connsiteY5" fmla="*/ 179838 h 220593"/>
            <a:gd name="connsiteX6" fmla="*/ 8228773 w 8934450"/>
            <a:gd name="connsiteY6" fmla="*/ 9 h 220593"/>
            <a:gd name="connsiteX7" fmla="*/ 8934450 w 8934450"/>
            <a:gd name="connsiteY7" fmla="*/ 186011 h 220593"/>
            <a:gd name="connsiteX0" fmla="*/ 0 w 8934450"/>
            <a:gd name="connsiteY0" fmla="*/ 82244 h 193026"/>
            <a:gd name="connsiteX1" fmla="*/ 826299 w 8934450"/>
            <a:gd name="connsiteY1" fmla="*/ 192889 h 193026"/>
            <a:gd name="connsiteX2" fmla="*/ 2080001 w 8934450"/>
            <a:gd name="connsiteY2" fmla="*/ 61504 h 193026"/>
            <a:gd name="connsiteX3" fmla="*/ 3057567 w 8934450"/>
            <a:gd name="connsiteY3" fmla="*/ 165467 h 193026"/>
            <a:gd name="connsiteX4" fmla="*/ 3996411 w 8934450"/>
            <a:gd name="connsiteY4" fmla="*/ 41625 h 193026"/>
            <a:gd name="connsiteX5" fmla="*/ 5102735 w 8934450"/>
            <a:gd name="connsiteY5" fmla="*/ 152271 h 193026"/>
            <a:gd name="connsiteX6" fmla="*/ 6397307 w 8934450"/>
            <a:gd name="connsiteY6" fmla="*/ 11 h 193026"/>
            <a:gd name="connsiteX7" fmla="*/ 8934450 w 8934450"/>
            <a:gd name="connsiteY7" fmla="*/ 158444 h 193026"/>
            <a:gd name="connsiteX0" fmla="*/ 0 w 8934450"/>
            <a:gd name="connsiteY0" fmla="*/ 40652 h 151434"/>
            <a:gd name="connsiteX1" fmla="*/ 826299 w 8934450"/>
            <a:gd name="connsiteY1" fmla="*/ 151297 h 151434"/>
            <a:gd name="connsiteX2" fmla="*/ 2080001 w 8934450"/>
            <a:gd name="connsiteY2" fmla="*/ 19912 h 151434"/>
            <a:gd name="connsiteX3" fmla="*/ 3057567 w 8934450"/>
            <a:gd name="connsiteY3" fmla="*/ 123875 h 151434"/>
            <a:gd name="connsiteX4" fmla="*/ 3996411 w 8934450"/>
            <a:gd name="connsiteY4" fmla="*/ 33 h 151434"/>
            <a:gd name="connsiteX5" fmla="*/ 5102735 w 8934450"/>
            <a:gd name="connsiteY5" fmla="*/ 110679 h 151434"/>
            <a:gd name="connsiteX6" fmla="*/ 6397307 w 8934450"/>
            <a:gd name="connsiteY6" fmla="*/ 20449 h 151434"/>
            <a:gd name="connsiteX7" fmla="*/ 8934450 w 8934450"/>
            <a:gd name="connsiteY7" fmla="*/ 116852 h 151434"/>
            <a:gd name="connsiteX0" fmla="*/ 0 w 8934450"/>
            <a:gd name="connsiteY0" fmla="*/ 40652 h 151533"/>
            <a:gd name="connsiteX1" fmla="*/ 826299 w 8934450"/>
            <a:gd name="connsiteY1" fmla="*/ 151297 h 151533"/>
            <a:gd name="connsiteX2" fmla="*/ 2021860 w 8934450"/>
            <a:gd name="connsiteY2" fmla="*/ 13020 h 151533"/>
            <a:gd name="connsiteX3" fmla="*/ 3057567 w 8934450"/>
            <a:gd name="connsiteY3" fmla="*/ 123875 h 151533"/>
            <a:gd name="connsiteX4" fmla="*/ 3996411 w 8934450"/>
            <a:gd name="connsiteY4" fmla="*/ 33 h 151533"/>
            <a:gd name="connsiteX5" fmla="*/ 5102735 w 8934450"/>
            <a:gd name="connsiteY5" fmla="*/ 110679 h 151533"/>
            <a:gd name="connsiteX6" fmla="*/ 6397307 w 8934450"/>
            <a:gd name="connsiteY6" fmla="*/ 20449 h 151533"/>
            <a:gd name="connsiteX7" fmla="*/ 8934450 w 8934450"/>
            <a:gd name="connsiteY7" fmla="*/ 116852 h 151533"/>
            <a:gd name="connsiteX0" fmla="*/ 0 w 8934450"/>
            <a:gd name="connsiteY0" fmla="*/ 40652 h 151533"/>
            <a:gd name="connsiteX1" fmla="*/ 826299 w 8934450"/>
            <a:gd name="connsiteY1" fmla="*/ 151297 h 151533"/>
            <a:gd name="connsiteX2" fmla="*/ 2021860 w 8934450"/>
            <a:gd name="connsiteY2" fmla="*/ 13020 h 151533"/>
            <a:gd name="connsiteX3" fmla="*/ 2844380 w 8934450"/>
            <a:gd name="connsiteY3" fmla="*/ 123875 h 151533"/>
            <a:gd name="connsiteX4" fmla="*/ 3996411 w 8934450"/>
            <a:gd name="connsiteY4" fmla="*/ 33 h 151533"/>
            <a:gd name="connsiteX5" fmla="*/ 5102735 w 8934450"/>
            <a:gd name="connsiteY5" fmla="*/ 110679 h 151533"/>
            <a:gd name="connsiteX6" fmla="*/ 6397307 w 8934450"/>
            <a:gd name="connsiteY6" fmla="*/ 20449 h 151533"/>
            <a:gd name="connsiteX7" fmla="*/ 8934450 w 8934450"/>
            <a:gd name="connsiteY7" fmla="*/ 116852 h 151533"/>
            <a:gd name="connsiteX0" fmla="*/ 0 w 8934450"/>
            <a:gd name="connsiteY0" fmla="*/ 47542 h 158423"/>
            <a:gd name="connsiteX1" fmla="*/ 826299 w 8934450"/>
            <a:gd name="connsiteY1" fmla="*/ 158187 h 158423"/>
            <a:gd name="connsiteX2" fmla="*/ 2021860 w 8934450"/>
            <a:gd name="connsiteY2" fmla="*/ 19910 h 158423"/>
            <a:gd name="connsiteX3" fmla="*/ 2844380 w 8934450"/>
            <a:gd name="connsiteY3" fmla="*/ 130765 h 158423"/>
            <a:gd name="connsiteX4" fmla="*/ 3754154 w 8934450"/>
            <a:gd name="connsiteY4" fmla="*/ 31 h 158423"/>
            <a:gd name="connsiteX5" fmla="*/ 5102735 w 8934450"/>
            <a:gd name="connsiteY5" fmla="*/ 117569 h 158423"/>
            <a:gd name="connsiteX6" fmla="*/ 6397307 w 8934450"/>
            <a:gd name="connsiteY6" fmla="*/ 27339 h 158423"/>
            <a:gd name="connsiteX7" fmla="*/ 8934450 w 8934450"/>
            <a:gd name="connsiteY7" fmla="*/ 123742 h 158423"/>
            <a:gd name="connsiteX0" fmla="*/ 0 w 8934450"/>
            <a:gd name="connsiteY0" fmla="*/ 47586 h 158467"/>
            <a:gd name="connsiteX1" fmla="*/ 826299 w 8934450"/>
            <a:gd name="connsiteY1" fmla="*/ 158231 h 158467"/>
            <a:gd name="connsiteX2" fmla="*/ 2021860 w 8934450"/>
            <a:gd name="connsiteY2" fmla="*/ 19954 h 158467"/>
            <a:gd name="connsiteX3" fmla="*/ 2844380 w 8934450"/>
            <a:gd name="connsiteY3" fmla="*/ 130809 h 158467"/>
            <a:gd name="connsiteX4" fmla="*/ 3754154 w 8934450"/>
            <a:gd name="connsiteY4" fmla="*/ 75 h 158467"/>
            <a:gd name="connsiteX5" fmla="*/ 4724814 w 8934450"/>
            <a:gd name="connsiteY5" fmla="*/ 110721 h 158467"/>
            <a:gd name="connsiteX6" fmla="*/ 6397307 w 8934450"/>
            <a:gd name="connsiteY6" fmla="*/ 27383 h 158467"/>
            <a:gd name="connsiteX7" fmla="*/ 8934450 w 8934450"/>
            <a:gd name="connsiteY7" fmla="*/ 123786 h 158467"/>
            <a:gd name="connsiteX0" fmla="*/ 0 w 8934450"/>
            <a:gd name="connsiteY0" fmla="*/ 47586 h 158467"/>
            <a:gd name="connsiteX1" fmla="*/ 826299 w 8934450"/>
            <a:gd name="connsiteY1" fmla="*/ 158231 h 158467"/>
            <a:gd name="connsiteX2" fmla="*/ 2021860 w 8934450"/>
            <a:gd name="connsiteY2" fmla="*/ 19954 h 158467"/>
            <a:gd name="connsiteX3" fmla="*/ 2844380 w 8934450"/>
            <a:gd name="connsiteY3" fmla="*/ 130809 h 158467"/>
            <a:gd name="connsiteX4" fmla="*/ 3754154 w 8934450"/>
            <a:gd name="connsiteY4" fmla="*/ 75 h 158467"/>
            <a:gd name="connsiteX5" fmla="*/ 4724814 w 8934450"/>
            <a:gd name="connsiteY5" fmla="*/ 110721 h 158467"/>
            <a:gd name="connsiteX6" fmla="*/ 6174430 w 8934450"/>
            <a:gd name="connsiteY6" fmla="*/ 20491 h 158467"/>
            <a:gd name="connsiteX7" fmla="*/ 8934450 w 8934450"/>
            <a:gd name="connsiteY7" fmla="*/ 123786 h 158467"/>
            <a:gd name="connsiteX0" fmla="*/ 0 w 8973211"/>
            <a:gd name="connsiteY0" fmla="*/ 54478 h 158627"/>
            <a:gd name="connsiteX1" fmla="*/ 865060 w 8973211"/>
            <a:gd name="connsiteY1" fmla="*/ 158231 h 158627"/>
            <a:gd name="connsiteX2" fmla="*/ 2060621 w 8973211"/>
            <a:gd name="connsiteY2" fmla="*/ 19954 h 158627"/>
            <a:gd name="connsiteX3" fmla="*/ 2883141 w 8973211"/>
            <a:gd name="connsiteY3" fmla="*/ 130809 h 158627"/>
            <a:gd name="connsiteX4" fmla="*/ 3792915 w 8973211"/>
            <a:gd name="connsiteY4" fmla="*/ 75 h 158627"/>
            <a:gd name="connsiteX5" fmla="*/ 4763575 w 8973211"/>
            <a:gd name="connsiteY5" fmla="*/ 110721 h 158627"/>
            <a:gd name="connsiteX6" fmla="*/ 6213191 w 8973211"/>
            <a:gd name="connsiteY6" fmla="*/ 20491 h 158627"/>
            <a:gd name="connsiteX7" fmla="*/ 8973211 w 8973211"/>
            <a:gd name="connsiteY7" fmla="*/ 123786 h 158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8973211" h="158627">
              <a:moveTo>
                <a:pt x="0" y="54478"/>
              </a:moveTo>
              <a:cubicBezTo>
                <a:pt x="550069" y="106072"/>
                <a:pt x="521623" y="163985"/>
                <a:pt x="865060" y="158231"/>
              </a:cubicBezTo>
              <a:cubicBezTo>
                <a:pt x="1208497" y="152477"/>
                <a:pt x="1724274" y="24524"/>
                <a:pt x="2060621" y="19954"/>
              </a:cubicBezTo>
              <a:cubicBezTo>
                <a:pt x="2396968" y="15384"/>
                <a:pt x="2594425" y="134122"/>
                <a:pt x="2883141" y="130809"/>
              </a:cubicBezTo>
              <a:cubicBezTo>
                <a:pt x="3171857" y="127496"/>
                <a:pt x="3479509" y="3423"/>
                <a:pt x="3792915" y="75"/>
              </a:cubicBezTo>
              <a:cubicBezTo>
                <a:pt x="4106321" y="-3273"/>
                <a:pt x="4360196" y="107318"/>
                <a:pt x="4763575" y="110721"/>
              </a:cubicBezTo>
              <a:cubicBezTo>
                <a:pt x="5166954" y="114124"/>
                <a:pt x="5879816" y="22079"/>
                <a:pt x="6213191" y="20491"/>
              </a:cubicBezTo>
              <a:cubicBezTo>
                <a:pt x="6546566" y="18904"/>
                <a:pt x="8811286" y="149403"/>
                <a:pt x="8973211" y="123786"/>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4</xdr:row>
      <xdr:rowOff>238125</xdr:rowOff>
    </xdr:from>
    <xdr:to>
      <xdr:col>25</xdr:col>
      <xdr:colOff>76200</xdr:colOff>
      <xdr:row>17</xdr:row>
      <xdr:rowOff>76200</xdr:rowOff>
    </xdr:to>
    <xdr:sp macro="" textlink="">
      <xdr:nvSpPr>
        <xdr:cNvPr id="2" name="角丸四角形 1">
          <a:extLst>
            <a:ext uri="{FF2B5EF4-FFF2-40B4-BE49-F238E27FC236}">
              <a16:creationId xmlns:a16="http://schemas.microsoft.com/office/drawing/2014/main" id="{00000000-0008-0000-1C00-000002000000}"/>
            </a:ext>
          </a:extLst>
        </xdr:cNvPr>
        <xdr:cNvSpPr/>
      </xdr:nvSpPr>
      <xdr:spPr>
        <a:xfrm>
          <a:off x="38100" y="857250"/>
          <a:ext cx="17183100" cy="2133600"/>
        </a:xfrm>
        <a:prstGeom prst="roundRect">
          <a:avLst>
            <a:gd name="adj" fmla="val 5464"/>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38100</xdr:colOff>
      <xdr:row>18</xdr:row>
      <xdr:rowOff>247650</xdr:rowOff>
    </xdr:from>
    <xdr:to>
      <xdr:col>25</xdr:col>
      <xdr:colOff>76200</xdr:colOff>
      <xdr:row>33</xdr:row>
      <xdr:rowOff>66675</xdr:rowOff>
    </xdr:to>
    <xdr:sp macro="" textlink="">
      <xdr:nvSpPr>
        <xdr:cNvPr id="3" name="角丸四角形 2">
          <a:extLst>
            <a:ext uri="{FF2B5EF4-FFF2-40B4-BE49-F238E27FC236}">
              <a16:creationId xmlns:a16="http://schemas.microsoft.com/office/drawing/2014/main" id="{00000000-0008-0000-1C00-000003000000}"/>
            </a:ext>
          </a:extLst>
        </xdr:cNvPr>
        <xdr:cNvSpPr/>
      </xdr:nvSpPr>
      <xdr:spPr>
        <a:xfrm>
          <a:off x="38100" y="3257550"/>
          <a:ext cx="17183100" cy="2466975"/>
        </a:xfrm>
        <a:prstGeom prst="roundRect">
          <a:avLst>
            <a:gd name="adj" fmla="val 5464"/>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AH93"/>
  <sheetViews>
    <sheetView view="pageLayout" zoomScaleNormal="100" zoomScaleSheetLayoutView="100" workbookViewId="0">
      <selection activeCell="W5" sqref="W5:AF5"/>
    </sheetView>
  </sheetViews>
  <sheetFormatPr defaultColWidth="9" defaultRowHeight="13.2"/>
  <cols>
    <col min="1" max="34" width="2.6640625" style="7" customWidth="1"/>
    <col min="35" max="16384" width="9" style="7"/>
  </cols>
  <sheetData>
    <row r="1" spans="1:34">
      <c r="A1" s="462" t="s">
        <v>228</v>
      </c>
      <c r="B1" s="139"/>
    </row>
    <row r="2" spans="1:34">
      <c r="A2" s="139"/>
      <c r="B2" s="139"/>
    </row>
    <row r="3" spans="1:34" ht="20.100000000000001" customHeight="1">
      <c r="A3" s="615" t="s">
        <v>227</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row>
    <row r="4" spans="1:34" ht="14.1" customHeight="1">
      <c r="A4" s="138"/>
      <c r="B4" s="138"/>
    </row>
    <row r="5" spans="1:34" ht="18.75" customHeight="1">
      <c r="W5" s="618" t="s">
        <v>575</v>
      </c>
      <c r="X5" s="618"/>
      <c r="Y5" s="618"/>
      <c r="Z5" s="618"/>
      <c r="AA5" s="618"/>
      <c r="AB5" s="618"/>
      <c r="AC5" s="618"/>
      <c r="AD5" s="618"/>
      <c r="AE5" s="618"/>
      <c r="AF5" s="618"/>
    </row>
    <row r="6" spans="1:34" ht="14.1" customHeight="1"/>
    <row r="7" spans="1:34" ht="14.1" customHeight="1">
      <c r="A7" s="7" t="s">
        <v>188</v>
      </c>
    </row>
    <row r="8" spans="1:34" ht="14.1" customHeight="1">
      <c r="A8" s="437" t="s">
        <v>441</v>
      </c>
    </row>
    <row r="9" spans="1:34" ht="14.1" customHeight="1"/>
    <row r="10" spans="1:34" ht="15.9" customHeight="1">
      <c r="H10" s="103"/>
      <c r="I10" s="103"/>
      <c r="J10" s="103"/>
      <c r="K10" s="103"/>
      <c r="L10" s="103"/>
      <c r="M10" s="103"/>
      <c r="P10" s="139" t="s">
        <v>187</v>
      </c>
      <c r="S10" s="617" t="s">
        <v>186</v>
      </c>
      <c r="T10" s="617"/>
      <c r="U10" s="617"/>
      <c r="V10" s="617"/>
      <c r="W10" s="616" t="s">
        <v>226</v>
      </c>
      <c r="X10" s="616"/>
      <c r="Y10" s="616"/>
      <c r="Z10" s="616"/>
      <c r="AA10" s="616"/>
      <c r="AB10" s="616"/>
      <c r="AC10" s="616"/>
      <c r="AD10" s="616"/>
      <c r="AE10" s="616"/>
      <c r="AF10" s="616"/>
      <c r="AG10" s="616"/>
      <c r="AH10" s="616"/>
    </row>
    <row r="11" spans="1:34" ht="15.9" customHeight="1">
      <c r="H11" s="103"/>
      <c r="I11" s="103"/>
      <c r="J11" s="103"/>
      <c r="K11" s="103"/>
      <c r="L11" s="103"/>
      <c r="M11" s="103"/>
      <c r="S11" s="617" t="s">
        <v>185</v>
      </c>
      <c r="T11" s="617"/>
      <c r="U11" s="617"/>
      <c r="V11" s="617"/>
      <c r="W11" s="616" t="s">
        <v>559</v>
      </c>
      <c r="X11" s="616"/>
      <c r="Y11" s="616"/>
      <c r="Z11" s="616"/>
      <c r="AA11" s="616"/>
      <c r="AB11" s="616"/>
      <c r="AC11" s="616"/>
      <c r="AD11" s="616"/>
      <c r="AE11" s="616"/>
      <c r="AF11" s="616"/>
      <c r="AG11" s="616"/>
      <c r="AH11" s="616"/>
    </row>
    <row r="12" spans="1:34" ht="15.9" customHeight="1">
      <c r="H12" s="103"/>
      <c r="I12" s="103"/>
      <c r="J12" s="103"/>
      <c r="K12" s="103"/>
      <c r="L12" s="103"/>
      <c r="M12" s="103"/>
      <c r="S12" s="617" t="s">
        <v>184</v>
      </c>
      <c r="T12" s="617"/>
      <c r="U12" s="617"/>
      <c r="V12" s="617"/>
      <c r="W12" s="616" t="s">
        <v>225</v>
      </c>
      <c r="X12" s="616"/>
      <c r="Y12" s="616"/>
      <c r="Z12" s="616"/>
      <c r="AA12" s="616"/>
      <c r="AB12" s="616"/>
      <c r="AC12" s="616"/>
      <c r="AD12" s="616"/>
      <c r="AE12" s="616"/>
      <c r="AF12" s="616"/>
      <c r="AG12" s="616"/>
      <c r="AH12" s="616"/>
    </row>
    <row r="13" spans="1:34" ht="14.1" customHeight="1">
      <c r="H13" s="139"/>
      <c r="I13" s="103"/>
      <c r="J13" s="103"/>
      <c r="K13" s="103"/>
      <c r="L13" s="103"/>
      <c r="M13" s="103"/>
      <c r="S13" s="617" t="s">
        <v>0</v>
      </c>
      <c r="T13" s="617"/>
      <c r="U13" s="617"/>
      <c r="V13" s="617"/>
      <c r="W13" s="616" t="s">
        <v>224</v>
      </c>
      <c r="X13" s="616"/>
      <c r="Y13" s="616"/>
      <c r="Z13" s="616"/>
      <c r="AA13" s="616"/>
      <c r="AB13" s="616"/>
      <c r="AC13" s="616"/>
      <c r="AD13" s="616"/>
      <c r="AE13" s="616"/>
      <c r="AF13" s="616"/>
      <c r="AG13" s="616"/>
      <c r="AH13" s="616"/>
    </row>
    <row r="14" spans="1:34" ht="14.1" customHeight="1">
      <c r="G14" s="103"/>
      <c r="H14" s="103"/>
      <c r="I14" s="103"/>
      <c r="J14" s="103"/>
      <c r="K14" s="103"/>
      <c r="L14" s="103"/>
      <c r="M14" s="103"/>
    </row>
    <row r="15" spans="1:34" ht="14.1" customHeight="1">
      <c r="G15" s="103"/>
      <c r="H15" s="103"/>
      <c r="I15" s="103"/>
      <c r="J15" s="103"/>
      <c r="K15" s="103"/>
      <c r="L15" s="103"/>
      <c r="M15" s="103"/>
    </row>
    <row r="16" spans="1:34" ht="14.1" customHeight="1"/>
    <row r="17" spans="1:33" s="132" customFormat="1" ht="18" customHeight="1">
      <c r="A17" s="7" t="s">
        <v>223</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3" s="132" customFormat="1" ht="18" customHeight="1">
      <c r="A18" s="7" t="s">
        <v>222</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3" ht="18" customHeight="1"/>
    <row r="20" spans="1:33" ht="18" customHeight="1">
      <c r="B20" s="7" t="s">
        <v>428</v>
      </c>
    </row>
    <row r="21" spans="1:33" ht="24.9" customHeight="1">
      <c r="C21" s="648" t="s">
        <v>589</v>
      </c>
      <c r="D21" s="649"/>
      <c r="E21" s="649"/>
      <c r="F21" s="649"/>
      <c r="G21" s="649"/>
      <c r="H21" s="649"/>
      <c r="I21" s="649"/>
      <c r="J21" s="649"/>
      <c r="K21" s="649"/>
      <c r="L21" s="649"/>
      <c r="M21" s="649"/>
      <c r="N21" s="649"/>
      <c r="O21" s="649"/>
      <c r="P21" s="649"/>
      <c r="Q21" s="649"/>
      <c r="R21" s="649"/>
      <c r="S21" s="649"/>
      <c r="T21" s="649"/>
      <c r="U21" s="650"/>
      <c r="W21" s="655" t="s">
        <v>422</v>
      </c>
      <c r="X21" s="655"/>
      <c r="Y21" s="655"/>
      <c r="Z21" s="655"/>
      <c r="AA21" s="655"/>
      <c r="AB21" s="655"/>
      <c r="AC21" s="655"/>
      <c r="AD21" s="655"/>
      <c r="AE21" s="655"/>
      <c r="AF21" s="655"/>
      <c r="AG21" s="655"/>
    </row>
    <row r="22" spans="1:33" ht="18" customHeight="1">
      <c r="W22" s="655"/>
      <c r="X22" s="655"/>
      <c r="Y22" s="655"/>
      <c r="Z22" s="655"/>
      <c r="AA22" s="655"/>
      <c r="AB22" s="655"/>
      <c r="AC22" s="655"/>
      <c r="AD22" s="655"/>
      <c r="AE22" s="655"/>
      <c r="AF22" s="655"/>
      <c r="AG22" s="655"/>
    </row>
    <row r="23" spans="1:33" ht="18" customHeight="1">
      <c r="B23" s="7" t="s">
        <v>221</v>
      </c>
      <c r="W23" s="655"/>
      <c r="X23" s="655"/>
      <c r="Y23" s="655"/>
      <c r="Z23" s="655"/>
      <c r="AA23" s="655"/>
      <c r="AB23" s="655"/>
      <c r="AC23" s="655"/>
      <c r="AD23" s="655"/>
      <c r="AE23" s="655"/>
      <c r="AF23" s="655"/>
      <c r="AG23" s="655"/>
    </row>
    <row r="24" spans="1:33" ht="24.9" customHeight="1">
      <c r="C24" s="654" t="s">
        <v>220</v>
      </c>
      <c r="D24" s="627"/>
      <c r="E24" s="627"/>
      <c r="F24" s="627"/>
      <c r="G24" s="627"/>
      <c r="H24" s="629"/>
      <c r="I24" s="629"/>
      <c r="J24" s="629"/>
      <c r="K24" s="629"/>
      <c r="L24" s="627" t="s">
        <v>219</v>
      </c>
      <c r="M24" s="627"/>
      <c r="N24" s="627"/>
      <c r="O24" s="627"/>
      <c r="P24" s="627"/>
      <c r="Q24" s="628" t="s">
        <v>576</v>
      </c>
      <c r="R24" s="629"/>
      <c r="S24" s="629"/>
      <c r="T24" s="629"/>
      <c r="U24" s="630"/>
      <c r="W24" s="655"/>
      <c r="X24" s="655"/>
      <c r="Y24" s="655"/>
      <c r="Z24" s="655"/>
      <c r="AA24" s="655"/>
      <c r="AB24" s="655"/>
      <c r="AC24" s="655"/>
      <c r="AD24" s="655"/>
      <c r="AE24" s="655"/>
      <c r="AF24" s="655"/>
      <c r="AG24" s="655"/>
    </row>
    <row r="25" spans="1:33" ht="18" customHeight="1">
      <c r="C25" s="138" t="s">
        <v>446</v>
      </c>
    </row>
    <row r="26" spans="1:33" ht="18" customHeight="1"/>
    <row r="27" spans="1:33" ht="18" customHeight="1">
      <c r="B27" s="7" t="s">
        <v>218</v>
      </c>
    </row>
    <row r="28" spans="1:33" ht="18" customHeight="1">
      <c r="C28" s="651" t="s">
        <v>217</v>
      </c>
      <c r="D28" s="652"/>
      <c r="E28" s="652"/>
      <c r="F28" s="652"/>
      <c r="G28" s="652"/>
      <c r="H28" s="652"/>
      <c r="I28" s="652"/>
      <c r="J28" s="652"/>
      <c r="K28" s="652"/>
      <c r="L28" s="653"/>
      <c r="M28" s="632" t="s">
        <v>216</v>
      </c>
      <c r="N28" s="632"/>
      <c r="O28" s="632"/>
      <c r="P28" s="632"/>
      <c r="Q28" s="632"/>
      <c r="R28" s="632"/>
      <c r="S28" s="632"/>
      <c r="T28" s="632" t="s">
        <v>215</v>
      </c>
      <c r="U28" s="632"/>
      <c r="V28" s="632"/>
      <c r="W28" s="632"/>
      <c r="X28" s="632"/>
      <c r="Y28" s="632"/>
      <c r="Z28" s="632"/>
      <c r="AA28" s="632" t="s">
        <v>104</v>
      </c>
      <c r="AB28" s="632"/>
      <c r="AC28" s="632"/>
      <c r="AD28" s="632"/>
      <c r="AE28" s="633"/>
    </row>
    <row r="29" spans="1:33" ht="18" customHeight="1">
      <c r="C29" s="192" t="s">
        <v>214</v>
      </c>
      <c r="D29" s="179"/>
      <c r="E29" s="179"/>
      <c r="F29" s="179"/>
      <c r="G29" s="179"/>
      <c r="H29" s="179"/>
      <c r="I29" s="179"/>
      <c r="J29" s="179"/>
      <c r="K29" s="179"/>
      <c r="L29" s="191"/>
      <c r="M29" s="626">
        <v>132</v>
      </c>
      <c r="N29" s="626"/>
      <c r="O29" s="626"/>
      <c r="P29" s="626"/>
      <c r="Q29" s="626"/>
      <c r="R29" s="626"/>
      <c r="S29" s="626"/>
      <c r="T29" s="626">
        <v>12628</v>
      </c>
      <c r="U29" s="626"/>
      <c r="V29" s="626"/>
      <c r="W29" s="626"/>
      <c r="X29" s="626"/>
      <c r="Y29" s="626"/>
      <c r="Z29" s="626"/>
      <c r="AA29" s="626">
        <f>SUM(M29:Z29)</f>
        <v>12760</v>
      </c>
      <c r="AB29" s="626"/>
      <c r="AC29" s="626"/>
      <c r="AD29" s="626"/>
      <c r="AE29" s="631"/>
    </row>
    <row r="30" spans="1:33" ht="18" customHeight="1">
      <c r="C30" s="192" t="s">
        <v>213</v>
      </c>
      <c r="D30" s="179"/>
      <c r="E30" s="179"/>
      <c r="F30" s="179"/>
      <c r="G30" s="179"/>
      <c r="H30" s="179"/>
      <c r="I30" s="179"/>
      <c r="J30" s="179"/>
      <c r="K30" s="179"/>
      <c r="L30" s="191"/>
      <c r="M30" s="626">
        <v>35</v>
      </c>
      <c r="N30" s="626"/>
      <c r="O30" s="626"/>
      <c r="P30" s="626"/>
      <c r="Q30" s="626"/>
      <c r="R30" s="626"/>
      <c r="S30" s="626"/>
      <c r="T30" s="626">
        <v>205</v>
      </c>
      <c r="U30" s="626"/>
      <c r="V30" s="626"/>
      <c r="W30" s="626"/>
      <c r="X30" s="626"/>
      <c r="Y30" s="626"/>
      <c r="Z30" s="626"/>
      <c r="AA30" s="626">
        <f>SUM(M30:Z30)</f>
        <v>240</v>
      </c>
      <c r="AB30" s="626"/>
      <c r="AC30" s="626"/>
      <c r="AD30" s="626"/>
      <c r="AE30" s="631"/>
    </row>
    <row r="31" spans="1:33" ht="18" customHeight="1">
      <c r="C31" s="192" t="s">
        <v>212</v>
      </c>
      <c r="D31" s="179"/>
      <c r="E31" s="179"/>
      <c r="F31" s="179"/>
      <c r="G31" s="179"/>
      <c r="H31" s="179"/>
      <c r="I31" s="179"/>
      <c r="J31" s="179"/>
      <c r="K31" s="179"/>
      <c r="L31" s="191"/>
      <c r="M31" s="626">
        <v>132</v>
      </c>
      <c r="N31" s="626"/>
      <c r="O31" s="626"/>
      <c r="P31" s="626"/>
      <c r="Q31" s="626"/>
      <c r="R31" s="626"/>
      <c r="S31" s="626"/>
      <c r="T31" s="626">
        <v>11123</v>
      </c>
      <c r="U31" s="626"/>
      <c r="V31" s="626"/>
      <c r="W31" s="626"/>
      <c r="X31" s="626"/>
      <c r="Y31" s="626"/>
      <c r="Z31" s="626"/>
      <c r="AA31" s="626">
        <f>SUM(M31:Z31)</f>
        <v>11255</v>
      </c>
      <c r="AB31" s="626"/>
      <c r="AC31" s="626"/>
      <c r="AD31" s="626"/>
      <c r="AE31" s="631"/>
    </row>
    <row r="32" spans="1:33" ht="18" customHeight="1">
      <c r="C32" s="192" t="s">
        <v>211</v>
      </c>
      <c r="D32" s="179"/>
      <c r="E32" s="179"/>
      <c r="F32" s="179"/>
      <c r="G32" s="179"/>
      <c r="H32" s="179"/>
      <c r="I32" s="179"/>
      <c r="J32" s="179"/>
      <c r="K32" s="179"/>
      <c r="L32" s="191"/>
      <c r="M32" s="626">
        <f>M29+M30-M31</f>
        <v>35</v>
      </c>
      <c r="N32" s="626"/>
      <c r="O32" s="626"/>
      <c r="P32" s="626"/>
      <c r="Q32" s="626"/>
      <c r="R32" s="626"/>
      <c r="S32" s="626"/>
      <c r="T32" s="626">
        <f>T29+T30-T31</f>
        <v>1710</v>
      </c>
      <c r="U32" s="626"/>
      <c r="V32" s="626"/>
      <c r="W32" s="626"/>
      <c r="X32" s="626"/>
      <c r="Y32" s="626"/>
      <c r="Z32" s="626"/>
      <c r="AA32" s="626">
        <f>SUM(M32:Z32)</f>
        <v>1745</v>
      </c>
      <c r="AB32" s="626"/>
      <c r="AC32" s="626"/>
      <c r="AD32" s="626"/>
      <c r="AE32" s="631"/>
    </row>
    <row r="33" spans="2:33" ht="18" customHeight="1">
      <c r="C33" s="190" t="s">
        <v>210</v>
      </c>
      <c r="D33" s="189"/>
      <c r="E33" s="189"/>
      <c r="F33" s="189"/>
      <c r="G33" s="189"/>
      <c r="H33" s="189"/>
      <c r="I33" s="189"/>
      <c r="J33" s="189"/>
      <c r="K33" s="189"/>
      <c r="L33" s="188"/>
      <c r="M33" s="643" t="s">
        <v>365</v>
      </c>
      <c r="N33" s="644"/>
      <c r="O33" s="644"/>
      <c r="P33" s="644"/>
      <c r="Q33" s="644"/>
      <c r="R33" s="644"/>
      <c r="S33" s="645"/>
      <c r="T33" s="643" t="s">
        <v>367</v>
      </c>
      <c r="U33" s="644"/>
      <c r="V33" s="644"/>
      <c r="W33" s="644"/>
      <c r="X33" s="644"/>
      <c r="Y33" s="644"/>
      <c r="Z33" s="645"/>
      <c r="AA33" s="646"/>
      <c r="AB33" s="646"/>
      <c r="AC33" s="646"/>
      <c r="AD33" s="646"/>
      <c r="AE33" s="647"/>
    </row>
    <row r="34" spans="2:33" ht="18" customHeight="1">
      <c r="C34" s="187" t="s">
        <v>209</v>
      </c>
      <c r="D34" s="186"/>
      <c r="E34" s="186"/>
      <c r="F34" s="186"/>
      <c r="G34" s="186"/>
      <c r="H34" s="186"/>
      <c r="I34" s="186"/>
      <c r="J34" s="186"/>
      <c r="K34" s="186"/>
      <c r="L34" s="185"/>
      <c r="M34" s="620" t="s">
        <v>366</v>
      </c>
      <c r="N34" s="621"/>
      <c r="O34" s="621"/>
      <c r="P34" s="621"/>
      <c r="Q34" s="621"/>
      <c r="R34" s="621"/>
      <c r="S34" s="622"/>
      <c r="T34" s="623" t="s">
        <v>368</v>
      </c>
      <c r="U34" s="623"/>
      <c r="V34" s="623"/>
      <c r="W34" s="623"/>
      <c r="X34" s="623"/>
      <c r="Y34" s="623"/>
      <c r="Z34" s="623"/>
      <c r="AA34" s="624"/>
      <c r="AB34" s="624"/>
      <c r="AC34" s="624"/>
      <c r="AD34" s="624"/>
      <c r="AE34" s="625"/>
    </row>
    <row r="35" spans="2:33" ht="9.75" customHeight="1"/>
    <row r="36" spans="2:33" ht="18" customHeight="1">
      <c r="C36" s="184" t="s">
        <v>426</v>
      </c>
    </row>
    <row r="37" spans="2:33" ht="18" customHeight="1">
      <c r="C37" s="638" t="s">
        <v>343</v>
      </c>
      <c r="D37" s="639"/>
      <c r="E37" s="639"/>
      <c r="F37" s="183" t="s">
        <v>420</v>
      </c>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1"/>
    </row>
    <row r="38" spans="2:33" ht="18" customHeight="1">
      <c r="C38" s="634"/>
      <c r="D38" s="635"/>
      <c r="E38" s="635"/>
      <c r="F38" s="180" t="s">
        <v>363</v>
      </c>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8"/>
    </row>
    <row r="39" spans="2:33" ht="18" customHeight="1">
      <c r="C39" s="634"/>
      <c r="D39" s="635"/>
      <c r="E39" s="635"/>
      <c r="F39" s="177" t="s">
        <v>364</v>
      </c>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5"/>
    </row>
    <row r="40" spans="2:33" ht="18" customHeight="1">
      <c r="C40" s="636"/>
      <c r="D40" s="637"/>
      <c r="E40" s="637"/>
      <c r="F40" s="640" t="s">
        <v>344</v>
      </c>
      <c r="G40" s="641"/>
      <c r="H40" s="641"/>
      <c r="I40" s="641"/>
      <c r="J40" s="641"/>
      <c r="K40" s="641"/>
      <c r="L40" s="641"/>
      <c r="M40" s="641"/>
      <c r="N40" s="641"/>
      <c r="O40" s="641"/>
      <c r="P40" s="641"/>
      <c r="Q40" s="641"/>
      <c r="R40" s="641"/>
      <c r="S40" s="641"/>
      <c r="T40" s="641"/>
      <c r="U40" s="641"/>
      <c r="V40" s="641"/>
      <c r="W40" s="641"/>
      <c r="X40" s="641"/>
      <c r="Y40" s="641"/>
      <c r="Z40" s="641"/>
      <c r="AA40" s="641"/>
      <c r="AB40" s="641"/>
      <c r="AC40" s="641"/>
      <c r="AD40" s="641"/>
      <c r="AE40" s="641"/>
      <c r="AF40" s="641"/>
      <c r="AG40" s="642"/>
    </row>
    <row r="41" spans="2:33" ht="18" customHeight="1"/>
    <row r="42" spans="2:33" ht="18" customHeight="1">
      <c r="B42" s="7" t="s">
        <v>421</v>
      </c>
    </row>
    <row r="43" spans="2:33" ht="13.5" customHeight="1">
      <c r="B43" s="7" t="s">
        <v>405</v>
      </c>
      <c r="V43" s="619" t="s">
        <v>447</v>
      </c>
      <c r="W43" s="619"/>
      <c r="X43" s="619"/>
      <c r="Y43" s="619"/>
      <c r="Z43" s="619"/>
      <c r="AA43" s="619"/>
      <c r="AB43" s="619"/>
      <c r="AC43" s="619"/>
      <c r="AD43" s="619"/>
      <c r="AE43" s="619"/>
      <c r="AF43" s="619"/>
      <c r="AG43" s="619"/>
    </row>
    <row r="44" spans="2:33" ht="15" customHeight="1">
      <c r="B44" s="7" t="s">
        <v>183</v>
      </c>
      <c r="V44" s="619"/>
      <c r="W44" s="619"/>
      <c r="X44" s="619"/>
      <c r="Y44" s="619"/>
      <c r="Z44" s="619"/>
      <c r="AA44" s="619"/>
      <c r="AB44" s="619"/>
      <c r="AC44" s="619"/>
      <c r="AD44" s="619"/>
      <c r="AE44" s="619"/>
      <c r="AF44" s="619"/>
      <c r="AG44" s="619"/>
    </row>
    <row r="45" spans="2:33" ht="15" customHeight="1">
      <c r="B45" s="7" t="s">
        <v>513</v>
      </c>
      <c r="V45" s="619"/>
      <c r="W45" s="619"/>
      <c r="X45" s="619"/>
      <c r="Y45" s="619"/>
      <c r="Z45" s="619"/>
      <c r="AA45" s="619"/>
      <c r="AB45" s="619"/>
      <c r="AC45" s="619"/>
      <c r="AD45" s="619"/>
      <c r="AE45" s="619"/>
      <c r="AF45" s="619"/>
      <c r="AG45" s="619"/>
    </row>
    <row r="46" spans="2:33" ht="15" customHeight="1">
      <c r="B46" s="7" t="s">
        <v>511</v>
      </c>
      <c r="V46" s="619"/>
      <c r="W46" s="619"/>
      <c r="X46" s="619"/>
      <c r="Y46" s="619"/>
      <c r="Z46" s="619"/>
      <c r="AA46" s="619"/>
      <c r="AB46" s="619"/>
      <c r="AC46" s="619"/>
      <c r="AD46" s="619"/>
      <c r="AE46" s="619"/>
      <c r="AF46" s="619"/>
      <c r="AG46" s="619"/>
    </row>
    <row r="47" spans="2:33" ht="15" customHeight="1">
      <c r="B47" s="7" t="s">
        <v>514</v>
      </c>
      <c r="V47" s="619"/>
      <c r="W47" s="619"/>
      <c r="X47" s="619"/>
      <c r="Y47" s="619"/>
      <c r="Z47" s="619"/>
      <c r="AA47" s="619"/>
      <c r="AB47" s="619"/>
      <c r="AC47" s="619"/>
      <c r="AD47" s="619"/>
      <c r="AE47" s="619"/>
      <c r="AF47" s="619"/>
      <c r="AG47" s="619"/>
    </row>
    <row r="48" spans="2:33" ht="15" customHeight="1">
      <c r="B48" s="7" t="s">
        <v>512</v>
      </c>
      <c r="V48" s="619"/>
      <c r="W48" s="619"/>
      <c r="X48" s="619"/>
      <c r="Y48" s="619"/>
      <c r="Z48" s="619"/>
      <c r="AA48" s="619"/>
      <c r="AB48" s="619"/>
      <c r="AC48" s="619"/>
      <c r="AD48" s="619"/>
      <c r="AE48" s="619"/>
      <c r="AF48" s="619"/>
      <c r="AG48" s="619"/>
    </row>
    <row r="49" spans="2:33" ht="15" customHeight="1">
      <c r="B49" s="7" t="s">
        <v>515</v>
      </c>
      <c r="V49" s="512"/>
      <c r="W49" s="512"/>
      <c r="X49" s="512"/>
      <c r="Y49" s="512"/>
      <c r="Z49" s="512"/>
      <c r="AA49" s="512"/>
      <c r="AB49" s="512"/>
      <c r="AC49" s="512"/>
      <c r="AD49" s="512"/>
      <c r="AE49" s="512"/>
      <c r="AF49" s="512"/>
      <c r="AG49" s="512"/>
    </row>
    <row r="50" spans="2:33" ht="15" customHeight="1">
      <c r="B50" s="138" t="s">
        <v>516</v>
      </c>
    </row>
    <row r="51" spans="2:33">
      <c r="C51" s="132"/>
      <c r="D51" s="132"/>
      <c r="E51" s="132"/>
    </row>
    <row r="52" spans="2:33">
      <c r="C52" s="133"/>
      <c r="D52" s="133"/>
      <c r="E52" s="133"/>
    </row>
    <row r="55" spans="2:33">
      <c r="C55" s="133"/>
      <c r="D55" s="133"/>
      <c r="E55" s="133"/>
    </row>
    <row r="56" spans="2:33">
      <c r="C56" s="133"/>
      <c r="D56" s="133"/>
      <c r="E56" s="133"/>
    </row>
    <row r="57" spans="2:33">
      <c r="C57" s="132"/>
      <c r="D57" s="132"/>
      <c r="E57" s="132"/>
    </row>
    <row r="58" spans="2:33">
      <c r="C58" s="133"/>
      <c r="D58" s="132"/>
      <c r="E58" s="132"/>
    </row>
    <row r="59" spans="2:33">
      <c r="C59" s="133"/>
      <c r="D59" s="132"/>
      <c r="E59" s="132"/>
    </row>
    <row r="60" spans="2:33">
      <c r="C60" s="133"/>
      <c r="D60" s="132"/>
      <c r="E60" s="132"/>
    </row>
    <row r="61" spans="2:33">
      <c r="C61" s="133"/>
      <c r="D61" s="132"/>
      <c r="E61" s="132"/>
    </row>
    <row r="64" spans="2:33">
      <c r="C64" s="133"/>
      <c r="D64" s="133"/>
      <c r="E64" s="133"/>
    </row>
    <row r="65" spans="1:12">
      <c r="C65" s="133"/>
      <c r="D65" s="133"/>
      <c r="E65" s="133"/>
    </row>
    <row r="66" spans="1:12">
      <c r="C66" s="132"/>
      <c r="D66" s="132"/>
      <c r="E66" s="132"/>
    </row>
    <row r="67" spans="1:12">
      <c r="C67" s="133"/>
      <c r="D67" s="133"/>
      <c r="E67" s="133"/>
    </row>
    <row r="70" spans="1:12">
      <c r="C70" s="133"/>
      <c r="D70" s="133"/>
      <c r="E70" s="133"/>
    </row>
    <row r="71" spans="1:12">
      <c r="C71" s="133"/>
      <c r="D71" s="133"/>
      <c r="E71" s="133"/>
    </row>
    <row r="72" spans="1:12">
      <c r="C72" s="132"/>
      <c r="D72" s="132"/>
      <c r="E72" s="132"/>
    </row>
    <row r="73" spans="1:12">
      <c r="C73" s="133"/>
      <c r="D73" s="132"/>
      <c r="E73" s="132"/>
    </row>
    <row r="74" spans="1:12">
      <c r="C74" s="133"/>
      <c r="D74" s="132"/>
      <c r="E74" s="132"/>
    </row>
    <row r="75" spans="1:12">
      <c r="C75" s="133"/>
      <c r="D75" s="132"/>
      <c r="E75" s="132"/>
    </row>
    <row r="76" spans="1:12">
      <c r="C76" s="133"/>
      <c r="D76" s="132"/>
      <c r="E76" s="132"/>
    </row>
    <row r="79" spans="1:12">
      <c r="A79" s="135"/>
      <c r="B79" s="135"/>
      <c r="C79" s="133"/>
      <c r="D79" s="133"/>
      <c r="E79" s="133"/>
      <c r="F79" s="133"/>
      <c r="G79" s="133"/>
      <c r="H79" s="136"/>
      <c r="I79" s="137"/>
      <c r="J79" s="137"/>
      <c r="K79" s="137"/>
      <c r="L79" s="137"/>
    </row>
    <row r="80" spans="1:12">
      <c r="A80" s="135"/>
      <c r="B80" s="135"/>
      <c r="C80" s="133"/>
      <c r="D80" s="133"/>
      <c r="E80" s="133"/>
      <c r="F80" s="133"/>
      <c r="G80" s="133"/>
      <c r="H80" s="136"/>
      <c r="I80" s="132"/>
      <c r="J80" s="132"/>
      <c r="K80" s="132"/>
      <c r="L80" s="132"/>
    </row>
    <row r="81" spans="1:12">
      <c r="A81" s="135"/>
      <c r="B81" s="135"/>
      <c r="C81" s="133"/>
      <c r="D81" s="133"/>
      <c r="E81" s="133"/>
      <c r="F81" s="133"/>
      <c r="G81" s="133"/>
      <c r="H81" s="134"/>
      <c r="I81" s="132"/>
      <c r="J81" s="132"/>
      <c r="K81" s="132"/>
      <c r="L81" s="132"/>
    </row>
    <row r="82" spans="1:12">
      <c r="C82" s="133"/>
      <c r="D82" s="133"/>
      <c r="E82" s="133"/>
      <c r="F82" s="133"/>
      <c r="G82" s="133"/>
      <c r="H82" s="132"/>
      <c r="I82" s="132"/>
      <c r="J82" s="132"/>
      <c r="K82" s="132"/>
      <c r="L82" s="132"/>
    </row>
    <row r="86" spans="1:12">
      <c r="C86" s="133"/>
    </row>
    <row r="87" spans="1:12">
      <c r="C87" s="133"/>
    </row>
    <row r="91" spans="1:12">
      <c r="C91" s="133"/>
      <c r="D91" s="133"/>
      <c r="E91" s="133"/>
    </row>
    <row r="92" spans="1:12">
      <c r="C92" s="133"/>
      <c r="D92" s="133"/>
      <c r="E92" s="133"/>
    </row>
    <row r="93" spans="1:12">
      <c r="C93" s="132"/>
      <c r="D93" s="132"/>
      <c r="E93" s="132"/>
    </row>
  </sheetData>
  <mergeCells count="43">
    <mergeCell ref="AA31:AE31"/>
    <mergeCell ref="T32:Z32"/>
    <mergeCell ref="C21:U21"/>
    <mergeCell ref="AA32:AE32"/>
    <mergeCell ref="C28:L28"/>
    <mergeCell ref="AA30:AE30"/>
    <mergeCell ref="M28:S28"/>
    <mergeCell ref="C24:G24"/>
    <mergeCell ref="H24:K24"/>
    <mergeCell ref="M30:S30"/>
    <mergeCell ref="W21:AG24"/>
    <mergeCell ref="C38:E38"/>
    <mergeCell ref="C39:E40"/>
    <mergeCell ref="C37:E37"/>
    <mergeCell ref="F40:AG40"/>
    <mergeCell ref="M32:S32"/>
    <mergeCell ref="M33:S33"/>
    <mergeCell ref="T33:Z33"/>
    <mergeCell ref="AA33:AE33"/>
    <mergeCell ref="S13:V13"/>
    <mergeCell ref="V43:AG48"/>
    <mergeCell ref="M34:S34"/>
    <mergeCell ref="T34:Z34"/>
    <mergeCell ref="AA34:AE34"/>
    <mergeCell ref="M31:S31"/>
    <mergeCell ref="T31:Z31"/>
    <mergeCell ref="L24:P24"/>
    <mergeCell ref="Q24:U24"/>
    <mergeCell ref="AA29:AE29"/>
    <mergeCell ref="W13:AH13"/>
    <mergeCell ref="T28:Z28"/>
    <mergeCell ref="AA28:AE28"/>
    <mergeCell ref="M29:S29"/>
    <mergeCell ref="T29:Z29"/>
    <mergeCell ref="T30:Z30"/>
    <mergeCell ref="A3:AH3"/>
    <mergeCell ref="W10:AH10"/>
    <mergeCell ref="S10:V10"/>
    <mergeCell ref="S11:V11"/>
    <mergeCell ref="S12:V12"/>
    <mergeCell ref="W11:AH11"/>
    <mergeCell ref="W12:AH12"/>
    <mergeCell ref="W5:AF5"/>
  </mergeCells>
  <phoneticPr fontId="3"/>
  <conditionalFormatting sqref="AA29:AE32">
    <cfRule type="cellIs" dxfId="4" priority="1" stopIfTrue="1" operator="equal">
      <formula>0</formula>
    </cfRule>
  </conditionalFormatting>
  <printOptions horizontalCentered="1"/>
  <pageMargins left="0.78740157480314965" right="0.59055118110236227" top="0.59055118110236227" bottom="0.59055118110236227" header="0.31496062992125984" footer="0.31496062992125984"/>
  <pageSetup paperSize="9" scale="95" firstPageNumber="82" orientation="portrait" useFirstPageNumber="1" r:id="rId1"/>
  <headerFooter>
    <oddFooter>&amp;C&amp;"ＭＳ ゴシック,標準"&amp;10- &amp;P -&amp;R&amp;"ＭＳ 明朝,標準"&amp;6&lt;E&gt;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00000"/>
  </sheetPr>
  <dimension ref="A1:S44"/>
  <sheetViews>
    <sheetView view="pageBreakPreview" zoomScale="85" zoomScaleNormal="100" zoomScaleSheetLayoutView="85" workbookViewId="0">
      <pane xSplit="3" ySplit="5" topLeftCell="D6" activePane="bottomRight" state="frozen"/>
      <selection activeCell="M64" sqref="M64"/>
      <selection pane="topRight" activeCell="M64" sqref="M64"/>
      <selection pane="bottomLeft" activeCell="M64" sqref="M64"/>
      <selection pane="bottomRight" activeCell="F33" sqref="F33"/>
    </sheetView>
  </sheetViews>
  <sheetFormatPr defaultColWidth="9" defaultRowHeight="13.2"/>
  <cols>
    <col min="1" max="1" width="2.77734375" style="140" customWidth="1"/>
    <col min="2" max="2" width="15.109375" style="140" customWidth="1"/>
    <col min="3" max="3" width="10.44140625" style="140" customWidth="1"/>
    <col min="4" max="14" width="9.6640625" style="140" customWidth="1"/>
    <col min="15" max="15" width="10.109375" style="140" customWidth="1"/>
    <col min="16" max="16" width="9" style="140"/>
    <col min="17" max="17" width="2.109375" style="140" customWidth="1"/>
    <col min="18" max="16384" width="9" style="140"/>
  </cols>
  <sheetData>
    <row r="1" spans="1:17" ht="12" customHeight="1">
      <c r="A1" s="672" t="s">
        <v>504</v>
      </c>
      <c r="B1" s="681" t="s">
        <v>577</v>
      </c>
      <c r="C1" s="681"/>
      <c r="D1" s="681"/>
      <c r="E1" s="681"/>
      <c r="F1" s="681"/>
      <c r="G1" s="681"/>
      <c r="H1" s="681"/>
      <c r="I1" s="681"/>
      <c r="J1" s="681"/>
      <c r="K1" s="681"/>
      <c r="L1" s="681"/>
      <c r="M1" s="681"/>
    </row>
    <row r="2" spans="1:17" ht="12" customHeight="1">
      <c r="A2" s="672"/>
      <c r="B2" s="681"/>
      <c r="C2" s="681"/>
      <c r="D2" s="681"/>
      <c r="E2" s="681"/>
      <c r="F2" s="681"/>
      <c r="G2" s="681"/>
      <c r="H2" s="681"/>
      <c r="I2" s="681"/>
      <c r="J2" s="681"/>
      <c r="K2" s="681"/>
      <c r="L2" s="681"/>
      <c r="M2" s="681"/>
      <c r="N2" s="167"/>
      <c r="O2" s="142" t="s">
        <v>198</v>
      </c>
    </row>
    <row r="3" spans="1:17" ht="5.25" customHeight="1">
      <c r="A3" s="672"/>
      <c r="B3" s="166"/>
      <c r="C3" s="166"/>
      <c r="D3" s="166"/>
      <c r="E3" s="166"/>
      <c r="F3" s="166"/>
      <c r="G3" s="166"/>
      <c r="H3" s="166"/>
      <c r="I3" s="166"/>
      <c r="J3" s="166"/>
      <c r="K3" s="166"/>
      <c r="L3" s="166"/>
      <c r="M3" s="165"/>
      <c r="N3" s="164"/>
      <c r="O3" s="163"/>
    </row>
    <row r="4" spans="1:17" ht="30.75" customHeight="1">
      <c r="A4" s="672"/>
      <c r="B4" s="684" t="s">
        <v>197</v>
      </c>
      <c r="C4" s="685"/>
      <c r="D4" s="161" t="s">
        <v>489</v>
      </c>
      <c r="E4" s="161" t="s">
        <v>490</v>
      </c>
      <c r="F4" s="161" t="s">
        <v>491</v>
      </c>
      <c r="G4" s="162" t="s">
        <v>492</v>
      </c>
      <c r="H4" s="161" t="s">
        <v>493</v>
      </c>
      <c r="I4" s="161"/>
      <c r="J4" s="161"/>
      <c r="K4" s="161"/>
      <c r="L4" s="161"/>
      <c r="M4" s="161"/>
      <c r="N4" s="161"/>
      <c r="O4" s="670" t="s">
        <v>104</v>
      </c>
      <c r="P4" s="656" t="s">
        <v>196</v>
      </c>
      <c r="Q4" s="657"/>
    </row>
    <row r="5" spans="1:17" ht="15" customHeight="1">
      <c r="A5" s="672"/>
      <c r="B5" s="679" t="s">
        <v>195</v>
      </c>
      <c r="C5" s="680"/>
      <c r="D5" s="160" t="s">
        <v>234</v>
      </c>
      <c r="E5" s="160" t="s">
        <v>234</v>
      </c>
      <c r="F5" s="160" t="s">
        <v>233</v>
      </c>
      <c r="G5" s="160" t="s">
        <v>232</v>
      </c>
      <c r="H5" s="160" t="s">
        <v>231</v>
      </c>
      <c r="I5" s="160"/>
      <c r="J5" s="160"/>
      <c r="K5" s="160"/>
      <c r="L5" s="160"/>
      <c r="M5" s="160"/>
      <c r="N5" s="160"/>
      <c r="O5" s="671"/>
      <c r="P5" s="658"/>
      <c r="Q5" s="659"/>
    </row>
    <row r="6" spans="1:17" ht="12" customHeight="1">
      <c r="A6" s="672"/>
      <c r="B6" s="673" t="s">
        <v>495</v>
      </c>
      <c r="C6" s="157" t="s">
        <v>194</v>
      </c>
      <c r="D6" s="159">
        <v>279.8</v>
      </c>
      <c r="E6" s="159">
        <v>127.9</v>
      </c>
      <c r="F6" s="159"/>
      <c r="G6" s="159"/>
      <c r="H6" s="159"/>
      <c r="I6" s="156"/>
      <c r="J6" s="156"/>
      <c r="K6" s="156"/>
      <c r="L6" s="156"/>
      <c r="M6" s="156"/>
      <c r="N6" s="156"/>
      <c r="O6" s="476">
        <f t="shared" ref="O6:O32" si="0">SUM(D6:N6)</f>
        <v>407.70000000000005</v>
      </c>
      <c r="P6" s="501" t="s">
        <v>471</v>
      </c>
      <c r="Q6" s="502" t="s">
        <v>451</v>
      </c>
    </row>
    <row r="7" spans="1:17" ht="12" customHeight="1">
      <c r="A7" s="672"/>
      <c r="B7" s="674"/>
      <c r="C7" s="155" t="s">
        <v>193</v>
      </c>
      <c r="D7" s="158">
        <v>6</v>
      </c>
      <c r="E7" s="158">
        <v>4</v>
      </c>
      <c r="F7" s="158"/>
      <c r="G7" s="158"/>
      <c r="H7" s="158"/>
      <c r="I7" s="154"/>
      <c r="J7" s="154"/>
      <c r="K7" s="154"/>
      <c r="L7" s="154"/>
      <c r="M7" s="154"/>
      <c r="N7" s="154"/>
      <c r="O7" s="477">
        <f t="shared" si="0"/>
        <v>10</v>
      </c>
      <c r="P7" s="491" t="s">
        <v>472</v>
      </c>
      <c r="Q7" s="503" t="s">
        <v>451</v>
      </c>
    </row>
    <row r="8" spans="1:17" ht="12" customHeight="1">
      <c r="A8" s="672"/>
      <c r="B8" s="675"/>
      <c r="C8" s="153" t="s">
        <v>191</v>
      </c>
      <c r="D8" s="145">
        <v>9</v>
      </c>
      <c r="E8" s="145">
        <v>4</v>
      </c>
      <c r="F8" s="145"/>
      <c r="G8" s="145"/>
      <c r="H8" s="145"/>
      <c r="I8" s="144"/>
      <c r="J8" s="144"/>
      <c r="K8" s="144"/>
      <c r="L8" s="144"/>
      <c r="M8" s="144"/>
      <c r="N8" s="144"/>
      <c r="O8" s="478">
        <f t="shared" si="0"/>
        <v>13</v>
      </c>
      <c r="P8" s="485" t="s">
        <v>450</v>
      </c>
      <c r="Q8" s="504"/>
    </row>
    <row r="9" spans="1:17" ht="12" customHeight="1">
      <c r="A9" s="672"/>
      <c r="B9" s="673" t="s">
        <v>494</v>
      </c>
      <c r="C9" s="157" t="s">
        <v>194</v>
      </c>
      <c r="D9" s="159"/>
      <c r="E9" s="159"/>
      <c r="F9" s="159">
        <v>1234</v>
      </c>
      <c r="G9" s="159">
        <v>987</v>
      </c>
      <c r="H9" s="159"/>
      <c r="I9" s="156"/>
      <c r="J9" s="156"/>
      <c r="K9" s="156"/>
      <c r="L9" s="156"/>
      <c r="M9" s="156"/>
      <c r="N9" s="156"/>
      <c r="O9" s="476">
        <f t="shared" si="0"/>
        <v>2221</v>
      </c>
      <c r="P9" s="501" t="s">
        <v>473</v>
      </c>
      <c r="Q9" s="170" t="s">
        <v>451</v>
      </c>
    </row>
    <row r="10" spans="1:17" ht="12" customHeight="1">
      <c r="A10" s="672"/>
      <c r="B10" s="674"/>
      <c r="C10" s="155" t="s">
        <v>193</v>
      </c>
      <c r="D10" s="158"/>
      <c r="E10" s="158"/>
      <c r="F10" s="158">
        <v>10</v>
      </c>
      <c r="G10" s="158">
        <v>13</v>
      </c>
      <c r="H10" s="158"/>
      <c r="I10" s="154"/>
      <c r="J10" s="154"/>
      <c r="K10" s="154"/>
      <c r="L10" s="154"/>
      <c r="M10" s="154"/>
      <c r="N10" s="154"/>
      <c r="O10" s="477">
        <f t="shared" si="0"/>
        <v>23</v>
      </c>
      <c r="P10" s="491" t="s">
        <v>474</v>
      </c>
      <c r="Q10" s="503" t="s">
        <v>451</v>
      </c>
    </row>
    <row r="11" spans="1:17" ht="12" customHeight="1">
      <c r="A11" s="672"/>
      <c r="B11" s="675"/>
      <c r="C11" s="153" t="s">
        <v>191</v>
      </c>
      <c r="D11" s="145"/>
      <c r="E11" s="145"/>
      <c r="F11" s="145">
        <v>55</v>
      </c>
      <c r="G11" s="145">
        <v>47</v>
      </c>
      <c r="H11" s="145"/>
      <c r="I11" s="144"/>
      <c r="J11" s="144"/>
      <c r="K11" s="144"/>
      <c r="L11" s="144"/>
      <c r="M11" s="144"/>
      <c r="N11" s="144"/>
      <c r="O11" s="478">
        <f t="shared" si="0"/>
        <v>102</v>
      </c>
      <c r="P11" s="485" t="s">
        <v>450</v>
      </c>
      <c r="Q11" s="504"/>
    </row>
    <row r="12" spans="1:17" ht="12" customHeight="1">
      <c r="A12" s="672"/>
      <c r="B12" s="673" t="s">
        <v>230</v>
      </c>
      <c r="C12" s="157" t="s">
        <v>194</v>
      </c>
      <c r="D12" s="159"/>
      <c r="E12" s="159">
        <v>500</v>
      </c>
      <c r="F12" s="159">
        <v>345</v>
      </c>
      <c r="G12" s="159"/>
      <c r="H12" s="159">
        <v>1323</v>
      </c>
      <c r="I12" s="156"/>
      <c r="J12" s="156"/>
      <c r="K12" s="156"/>
      <c r="L12" s="156"/>
      <c r="M12" s="156"/>
      <c r="N12" s="156"/>
      <c r="O12" s="476">
        <f t="shared" si="0"/>
        <v>2168</v>
      </c>
      <c r="P12" s="501" t="s">
        <v>467</v>
      </c>
      <c r="Q12" s="170" t="s">
        <v>451</v>
      </c>
    </row>
    <row r="13" spans="1:17" ht="12" customHeight="1">
      <c r="A13" s="672"/>
      <c r="B13" s="674"/>
      <c r="C13" s="155" t="s">
        <v>193</v>
      </c>
      <c r="D13" s="158"/>
      <c r="E13" s="158">
        <v>4</v>
      </c>
      <c r="F13" s="158">
        <v>6</v>
      </c>
      <c r="G13" s="158"/>
      <c r="H13" s="158">
        <v>3</v>
      </c>
      <c r="I13" s="154"/>
      <c r="J13" s="154"/>
      <c r="K13" s="154"/>
      <c r="L13" s="154"/>
      <c r="M13" s="154"/>
      <c r="N13" s="154"/>
      <c r="O13" s="477">
        <f t="shared" si="0"/>
        <v>13</v>
      </c>
      <c r="P13" s="491" t="s">
        <v>475</v>
      </c>
      <c r="Q13" s="503" t="s">
        <v>451</v>
      </c>
    </row>
    <row r="14" spans="1:17" ht="12" customHeight="1">
      <c r="A14" s="672"/>
      <c r="B14" s="675"/>
      <c r="C14" s="153" t="s">
        <v>191</v>
      </c>
      <c r="D14" s="145"/>
      <c r="E14" s="145">
        <v>20</v>
      </c>
      <c r="F14" s="145">
        <v>14</v>
      </c>
      <c r="G14" s="145"/>
      <c r="H14" s="145">
        <v>46</v>
      </c>
      <c r="I14" s="144"/>
      <c r="J14" s="144"/>
      <c r="K14" s="144"/>
      <c r="L14" s="144"/>
      <c r="M14" s="144"/>
      <c r="N14" s="144"/>
      <c r="O14" s="478">
        <f t="shared" si="0"/>
        <v>80</v>
      </c>
      <c r="P14" s="485" t="s">
        <v>450</v>
      </c>
      <c r="Q14" s="504"/>
    </row>
    <row r="15" spans="1:17" ht="12" customHeight="1">
      <c r="A15" s="672"/>
      <c r="B15" s="673" t="s">
        <v>229</v>
      </c>
      <c r="C15" s="157" t="s">
        <v>194</v>
      </c>
      <c r="D15" s="159"/>
      <c r="E15" s="159"/>
      <c r="F15" s="159"/>
      <c r="G15" s="159">
        <v>1070</v>
      </c>
      <c r="H15" s="159">
        <v>1030</v>
      </c>
      <c r="I15" s="156"/>
      <c r="J15" s="156"/>
      <c r="K15" s="156"/>
      <c r="L15" s="156"/>
      <c r="M15" s="156"/>
      <c r="N15" s="156"/>
      <c r="O15" s="476">
        <f t="shared" si="0"/>
        <v>2100</v>
      </c>
      <c r="P15" s="501" t="s">
        <v>476</v>
      </c>
      <c r="Q15" s="170" t="s">
        <v>451</v>
      </c>
    </row>
    <row r="16" spans="1:17" ht="12" customHeight="1">
      <c r="A16" s="672"/>
      <c r="B16" s="674"/>
      <c r="C16" s="155" t="s">
        <v>193</v>
      </c>
      <c r="D16" s="158"/>
      <c r="E16" s="158"/>
      <c r="F16" s="158"/>
      <c r="G16" s="158">
        <v>3</v>
      </c>
      <c r="H16" s="158">
        <v>6</v>
      </c>
      <c r="I16" s="154"/>
      <c r="J16" s="154"/>
      <c r="K16" s="154"/>
      <c r="L16" s="154"/>
      <c r="M16" s="154"/>
      <c r="N16" s="154"/>
      <c r="O16" s="477">
        <f t="shared" si="0"/>
        <v>9</v>
      </c>
      <c r="P16" s="491" t="s">
        <v>477</v>
      </c>
      <c r="Q16" s="503" t="s">
        <v>451</v>
      </c>
    </row>
    <row r="17" spans="1:17" ht="12" customHeight="1">
      <c r="A17" s="672"/>
      <c r="B17" s="675"/>
      <c r="C17" s="153" t="s">
        <v>191</v>
      </c>
      <c r="D17" s="145"/>
      <c r="E17" s="145"/>
      <c r="F17" s="145"/>
      <c r="G17" s="145">
        <v>40</v>
      </c>
      <c r="H17" s="145">
        <v>40</v>
      </c>
      <c r="I17" s="144"/>
      <c r="J17" s="144"/>
      <c r="K17" s="144"/>
      <c r="L17" s="144"/>
      <c r="M17" s="144"/>
      <c r="N17" s="144"/>
      <c r="O17" s="478">
        <f t="shared" si="0"/>
        <v>80</v>
      </c>
      <c r="P17" s="485" t="s">
        <v>450</v>
      </c>
      <c r="Q17" s="504"/>
    </row>
    <row r="18" spans="1:17" ht="12" customHeight="1">
      <c r="A18" s="672"/>
      <c r="B18" s="676"/>
      <c r="C18" s="157" t="s">
        <v>194</v>
      </c>
      <c r="D18" s="156"/>
      <c r="E18" s="156"/>
      <c r="F18" s="156"/>
      <c r="G18" s="156"/>
      <c r="H18" s="156"/>
      <c r="I18" s="156"/>
      <c r="J18" s="156"/>
      <c r="K18" s="156"/>
      <c r="L18" s="156"/>
      <c r="M18" s="156"/>
      <c r="N18" s="156"/>
      <c r="O18" s="486">
        <f t="shared" si="0"/>
        <v>0</v>
      </c>
      <c r="P18" s="501" t="s">
        <v>106</v>
      </c>
      <c r="Q18" s="170" t="s">
        <v>451</v>
      </c>
    </row>
    <row r="19" spans="1:17" ht="12" customHeight="1">
      <c r="A19" s="672"/>
      <c r="B19" s="677"/>
      <c r="C19" s="155" t="s">
        <v>193</v>
      </c>
      <c r="D19" s="154"/>
      <c r="E19" s="154"/>
      <c r="F19" s="154"/>
      <c r="G19" s="154"/>
      <c r="H19" s="154"/>
      <c r="I19" s="154"/>
      <c r="J19" s="154"/>
      <c r="K19" s="154"/>
      <c r="L19" s="154"/>
      <c r="M19" s="154"/>
      <c r="N19" s="154"/>
      <c r="O19" s="487">
        <f t="shared" si="0"/>
        <v>0</v>
      </c>
      <c r="P19" s="491" t="s">
        <v>449</v>
      </c>
      <c r="Q19" s="503" t="s">
        <v>451</v>
      </c>
    </row>
    <row r="20" spans="1:17" ht="12" customHeight="1">
      <c r="A20" s="672"/>
      <c r="B20" s="678"/>
      <c r="C20" s="153" t="s">
        <v>191</v>
      </c>
      <c r="D20" s="144"/>
      <c r="E20" s="144"/>
      <c r="F20" s="144"/>
      <c r="G20" s="144"/>
      <c r="H20" s="144"/>
      <c r="I20" s="144"/>
      <c r="J20" s="144"/>
      <c r="K20" s="144"/>
      <c r="L20" s="144"/>
      <c r="M20" s="144"/>
      <c r="N20" s="144"/>
      <c r="O20" s="488">
        <f t="shared" si="0"/>
        <v>0</v>
      </c>
      <c r="P20" s="485" t="s">
        <v>450</v>
      </c>
      <c r="Q20" s="504"/>
    </row>
    <row r="21" spans="1:17" ht="12" customHeight="1">
      <c r="A21" s="672"/>
      <c r="B21" s="676"/>
      <c r="C21" s="157" t="s">
        <v>194</v>
      </c>
      <c r="D21" s="156"/>
      <c r="E21" s="156"/>
      <c r="F21" s="156"/>
      <c r="G21" s="156"/>
      <c r="H21" s="194" t="s">
        <v>430</v>
      </c>
      <c r="I21" s="194"/>
      <c r="J21" s="156"/>
      <c r="K21" s="156"/>
      <c r="L21" s="156"/>
      <c r="M21" s="156"/>
      <c r="N21" s="156"/>
      <c r="O21" s="486">
        <f t="shared" si="0"/>
        <v>0</v>
      </c>
      <c r="P21" s="501" t="s">
        <v>106</v>
      </c>
      <c r="Q21" s="170" t="s">
        <v>451</v>
      </c>
    </row>
    <row r="22" spans="1:17" ht="12" customHeight="1">
      <c r="A22" s="672"/>
      <c r="B22" s="677"/>
      <c r="C22" s="155" t="s">
        <v>193</v>
      </c>
      <c r="D22" s="154"/>
      <c r="E22" s="154"/>
      <c r="F22" s="154"/>
      <c r="G22" s="154"/>
      <c r="H22" s="193" t="s">
        <v>448</v>
      </c>
      <c r="I22" s="193"/>
      <c r="J22" s="154"/>
      <c r="K22" s="154"/>
      <c r="L22" s="154"/>
      <c r="M22" s="154"/>
      <c r="N22" s="154"/>
      <c r="O22" s="487">
        <f t="shared" si="0"/>
        <v>0</v>
      </c>
      <c r="P22" s="491" t="s">
        <v>449</v>
      </c>
      <c r="Q22" s="503" t="s">
        <v>451</v>
      </c>
    </row>
    <row r="23" spans="1:17" ht="12" customHeight="1">
      <c r="A23" s="672"/>
      <c r="B23" s="678"/>
      <c r="C23" s="153" t="s">
        <v>191</v>
      </c>
      <c r="D23" s="144"/>
      <c r="E23" s="144"/>
      <c r="F23" s="144"/>
      <c r="G23" s="144"/>
      <c r="H23" s="144"/>
      <c r="I23" s="144"/>
      <c r="J23" s="144"/>
      <c r="K23" s="144"/>
      <c r="L23" s="144"/>
      <c r="M23" s="144"/>
      <c r="N23" s="144"/>
      <c r="O23" s="488">
        <f t="shared" si="0"/>
        <v>0</v>
      </c>
      <c r="P23" s="485" t="s">
        <v>450</v>
      </c>
      <c r="Q23" s="504"/>
    </row>
    <row r="24" spans="1:17" ht="12" customHeight="1">
      <c r="A24" s="672"/>
      <c r="B24" s="676"/>
      <c r="C24" s="157" t="s">
        <v>194</v>
      </c>
      <c r="D24" s="156"/>
      <c r="E24" s="156"/>
      <c r="F24" s="156"/>
      <c r="G24" s="156"/>
      <c r="H24" s="156"/>
      <c r="I24" s="156"/>
      <c r="J24" s="156"/>
      <c r="K24" s="156"/>
      <c r="L24" s="156"/>
      <c r="M24" s="156"/>
      <c r="N24" s="156"/>
      <c r="O24" s="486">
        <f t="shared" si="0"/>
        <v>0</v>
      </c>
      <c r="P24" s="501" t="s">
        <v>106</v>
      </c>
      <c r="Q24" s="170" t="s">
        <v>451</v>
      </c>
    </row>
    <row r="25" spans="1:17" ht="12" customHeight="1">
      <c r="A25" s="672"/>
      <c r="B25" s="677"/>
      <c r="C25" s="155" t="s">
        <v>193</v>
      </c>
      <c r="D25" s="154"/>
      <c r="E25" s="154"/>
      <c r="F25" s="154"/>
      <c r="G25" s="154"/>
      <c r="H25" s="154"/>
      <c r="I25" s="154"/>
      <c r="J25" s="154"/>
      <c r="K25" s="154"/>
      <c r="L25" s="154"/>
      <c r="M25" s="154"/>
      <c r="N25" s="154"/>
      <c r="O25" s="487">
        <f t="shared" si="0"/>
        <v>0</v>
      </c>
      <c r="P25" s="491" t="s">
        <v>449</v>
      </c>
      <c r="Q25" s="503" t="s">
        <v>451</v>
      </c>
    </row>
    <row r="26" spans="1:17" ht="12" customHeight="1">
      <c r="A26" s="672"/>
      <c r="B26" s="678"/>
      <c r="C26" s="153" t="s">
        <v>191</v>
      </c>
      <c r="D26" s="144"/>
      <c r="E26" s="144"/>
      <c r="F26" s="144"/>
      <c r="G26" s="144"/>
      <c r="H26" s="144"/>
      <c r="I26" s="144"/>
      <c r="J26" s="144"/>
      <c r="K26" s="144"/>
      <c r="L26" s="144"/>
      <c r="M26" s="144"/>
      <c r="N26" s="144"/>
      <c r="O26" s="488">
        <f t="shared" si="0"/>
        <v>0</v>
      </c>
      <c r="P26" s="485" t="s">
        <v>450</v>
      </c>
      <c r="Q26" s="504"/>
    </row>
    <row r="27" spans="1:17" ht="12" customHeight="1">
      <c r="A27" s="672"/>
      <c r="B27" s="676"/>
      <c r="C27" s="157" t="s">
        <v>194</v>
      </c>
      <c r="D27" s="156"/>
      <c r="E27" s="156"/>
      <c r="F27" s="156"/>
      <c r="G27" s="156"/>
      <c r="H27" s="156"/>
      <c r="I27" s="156"/>
      <c r="J27" s="156"/>
      <c r="K27" s="156"/>
      <c r="L27" s="156"/>
      <c r="M27" s="156"/>
      <c r="N27" s="156"/>
      <c r="O27" s="486">
        <f t="shared" si="0"/>
        <v>0</v>
      </c>
      <c r="P27" s="501" t="s">
        <v>106</v>
      </c>
      <c r="Q27" s="170" t="s">
        <v>451</v>
      </c>
    </row>
    <row r="28" spans="1:17" ht="12" customHeight="1">
      <c r="A28" s="672"/>
      <c r="B28" s="677"/>
      <c r="C28" s="155" t="s">
        <v>193</v>
      </c>
      <c r="D28" s="154"/>
      <c r="E28" s="154"/>
      <c r="F28" s="154"/>
      <c r="G28" s="154"/>
      <c r="H28" s="154"/>
      <c r="I28" s="154"/>
      <c r="J28" s="154"/>
      <c r="K28" s="154"/>
      <c r="L28" s="154"/>
      <c r="M28" s="154"/>
      <c r="N28" s="154"/>
      <c r="O28" s="487">
        <f t="shared" si="0"/>
        <v>0</v>
      </c>
      <c r="P28" s="491" t="s">
        <v>449</v>
      </c>
      <c r="Q28" s="503" t="s">
        <v>451</v>
      </c>
    </row>
    <row r="29" spans="1:17" ht="12" customHeight="1">
      <c r="A29" s="672"/>
      <c r="B29" s="678"/>
      <c r="C29" s="153" t="s">
        <v>191</v>
      </c>
      <c r="D29" s="144"/>
      <c r="E29" s="144"/>
      <c r="F29" s="144"/>
      <c r="G29" s="144"/>
      <c r="H29" s="144"/>
      <c r="I29" s="144"/>
      <c r="J29" s="144"/>
      <c r="K29" s="144"/>
      <c r="L29" s="144"/>
      <c r="M29" s="144"/>
      <c r="N29" s="144"/>
      <c r="O29" s="488">
        <f t="shared" si="0"/>
        <v>0</v>
      </c>
      <c r="P29" s="485" t="s">
        <v>450</v>
      </c>
      <c r="Q29" s="504"/>
    </row>
    <row r="30" spans="1:17" ht="12" customHeight="1">
      <c r="A30" s="672"/>
      <c r="B30" s="676"/>
      <c r="C30" s="157" t="s">
        <v>194</v>
      </c>
      <c r="D30" s="156"/>
      <c r="E30" s="156"/>
      <c r="F30" s="156"/>
      <c r="G30" s="156"/>
      <c r="H30" s="156"/>
      <c r="I30" s="156"/>
      <c r="J30" s="156"/>
      <c r="K30" s="156"/>
      <c r="L30" s="156"/>
      <c r="M30" s="156"/>
      <c r="N30" s="156"/>
      <c r="O30" s="486">
        <f t="shared" si="0"/>
        <v>0</v>
      </c>
      <c r="P30" s="501" t="s">
        <v>106</v>
      </c>
      <c r="Q30" s="170" t="s">
        <v>451</v>
      </c>
    </row>
    <row r="31" spans="1:17" ht="12" customHeight="1">
      <c r="A31" s="672"/>
      <c r="B31" s="677"/>
      <c r="C31" s="155" t="s">
        <v>193</v>
      </c>
      <c r="D31" s="154"/>
      <c r="E31" s="154"/>
      <c r="F31" s="154"/>
      <c r="G31" s="154"/>
      <c r="H31" s="154"/>
      <c r="I31" s="154"/>
      <c r="J31" s="154"/>
      <c r="K31" s="154"/>
      <c r="L31" s="154"/>
      <c r="M31" s="154"/>
      <c r="N31" s="154"/>
      <c r="O31" s="487">
        <f t="shared" si="0"/>
        <v>0</v>
      </c>
      <c r="P31" s="491" t="s">
        <v>449</v>
      </c>
      <c r="Q31" s="503" t="s">
        <v>451</v>
      </c>
    </row>
    <row r="32" spans="1:17" ht="12" customHeight="1">
      <c r="A32" s="672"/>
      <c r="B32" s="678"/>
      <c r="C32" s="153" t="s">
        <v>191</v>
      </c>
      <c r="D32" s="144"/>
      <c r="E32" s="144"/>
      <c r="F32" s="144"/>
      <c r="G32" s="144"/>
      <c r="H32" s="144"/>
      <c r="I32" s="144"/>
      <c r="J32" s="144"/>
      <c r="K32" s="144"/>
      <c r="L32" s="144"/>
      <c r="M32" s="144"/>
      <c r="N32" s="144"/>
      <c r="O32" s="488">
        <f t="shared" si="0"/>
        <v>0</v>
      </c>
      <c r="P32" s="485" t="s">
        <v>450</v>
      </c>
      <c r="Q32" s="504"/>
    </row>
    <row r="33" spans="1:19" ht="12" customHeight="1">
      <c r="A33" s="672"/>
      <c r="B33" s="682" t="s">
        <v>104</v>
      </c>
      <c r="C33" s="152" t="s">
        <v>194</v>
      </c>
      <c r="D33" s="151">
        <f t="shared" ref="D33:O33" si="1">SUM(D6,D9,D12,D15,D18,D21,D27,D30,D24)</f>
        <v>279.8</v>
      </c>
      <c r="E33" s="151">
        <f t="shared" si="1"/>
        <v>627.9</v>
      </c>
      <c r="F33" s="151">
        <f t="shared" si="1"/>
        <v>1579</v>
      </c>
      <c r="G33" s="151">
        <f t="shared" si="1"/>
        <v>2057</v>
      </c>
      <c r="H33" s="151">
        <f t="shared" si="1"/>
        <v>2353</v>
      </c>
      <c r="I33" s="150">
        <f t="shared" si="1"/>
        <v>0</v>
      </c>
      <c r="J33" s="150">
        <f t="shared" si="1"/>
        <v>0</v>
      </c>
      <c r="K33" s="150">
        <f t="shared" si="1"/>
        <v>0</v>
      </c>
      <c r="L33" s="150">
        <f t="shared" si="1"/>
        <v>0</v>
      </c>
      <c r="M33" s="150">
        <f t="shared" si="1"/>
        <v>0</v>
      </c>
      <c r="N33" s="150">
        <f t="shared" si="1"/>
        <v>0</v>
      </c>
      <c r="O33" s="476">
        <f t="shared" si="1"/>
        <v>6896.7</v>
      </c>
      <c r="P33" s="660"/>
      <c r="Q33" s="661"/>
    </row>
    <row r="34" spans="1:19" ht="12" customHeight="1">
      <c r="A34" s="672"/>
      <c r="B34" s="683"/>
      <c r="C34" s="149" t="s">
        <v>193</v>
      </c>
      <c r="D34" s="148">
        <f t="shared" ref="D34:O34" si="2">SUM(D7,D10,D13,D16,D19,D22,D28,D25,D31)</f>
        <v>6</v>
      </c>
      <c r="E34" s="148">
        <f t="shared" si="2"/>
        <v>8</v>
      </c>
      <c r="F34" s="148">
        <f t="shared" si="2"/>
        <v>16</v>
      </c>
      <c r="G34" s="148">
        <f t="shared" si="2"/>
        <v>16</v>
      </c>
      <c r="H34" s="148">
        <f t="shared" si="2"/>
        <v>9</v>
      </c>
      <c r="I34" s="147">
        <f t="shared" si="2"/>
        <v>0</v>
      </c>
      <c r="J34" s="147">
        <f t="shared" si="2"/>
        <v>0</v>
      </c>
      <c r="K34" s="147">
        <f t="shared" si="2"/>
        <v>0</v>
      </c>
      <c r="L34" s="147">
        <f t="shared" si="2"/>
        <v>0</v>
      </c>
      <c r="M34" s="147">
        <f t="shared" si="2"/>
        <v>0</v>
      </c>
      <c r="N34" s="147">
        <f t="shared" si="2"/>
        <v>0</v>
      </c>
      <c r="O34" s="477">
        <f t="shared" si="2"/>
        <v>55</v>
      </c>
      <c r="P34" s="662"/>
      <c r="Q34" s="663"/>
    </row>
    <row r="35" spans="1:19" ht="12" customHeight="1">
      <c r="A35" s="672"/>
      <c r="B35" s="683"/>
      <c r="C35" s="149" t="s">
        <v>192</v>
      </c>
      <c r="D35" s="148">
        <v>6</v>
      </c>
      <c r="E35" s="148">
        <v>4</v>
      </c>
      <c r="F35" s="148">
        <v>10</v>
      </c>
      <c r="G35" s="148">
        <v>13</v>
      </c>
      <c r="H35" s="148">
        <v>6</v>
      </c>
      <c r="I35" s="147"/>
      <c r="J35" s="147"/>
      <c r="K35" s="147"/>
      <c r="L35" s="147"/>
      <c r="M35" s="147"/>
      <c r="N35" s="147"/>
      <c r="O35" s="477">
        <f>SUM(D35:H35)</f>
        <v>39</v>
      </c>
      <c r="P35" s="662"/>
      <c r="Q35" s="663"/>
    </row>
    <row r="36" spans="1:19" ht="12" customHeight="1" thickBot="1">
      <c r="A36" s="672"/>
      <c r="B36" s="683"/>
      <c r="C36" s="479" t="s">
        <v>191</v>
      </c>
      <c r="D36" s="480">
        <f t="shared" ref="D36:O36" si="3">SUM(D8,D11,D14,D17,D20,D23,D29,D32,D26)</f>
        <v>9</v>
      </c>
      <c r="E36" s="480">
        <f t="shared" si="3"/>
        <v>24</v>
      </c>
      <c r="F36" s="480">
        <f t="shared" si="3"/>
        <v>69</v>
      </c>
      <c r="G36" s="480">
        <f t="shared" si="3"/>
        <v>87</v>
      </c>
      <c r="H36" s="480">
        <f t="shared" si="3"/>
        <v>86</v>
      </c>
      <c r="I36" s="481">
        <f t="shared" si="3"/>
        <v>0</v>
      </c>
      <c r="J36" s="481">
        <f t="shared" si="3"/>
        <v>0</v>
      </c>
      <c r="K36" s="481">
        <f t="shared" si="3"/>
        <v>0</v>
      </c>
      <c r="L36" s="481">
        <f t="shared" si="3"/>
        <v>0</v>
      </c>
      <c r="M36" s="481">
        <f t="shared" si="3"/>
        <v>0</v>
      </c>
      <c r="N36" s="481">
        <f t="shared" si="3"/>
        <v>0</v>
      </c>
      <c r="O36" s="489">
        <f t="shared" si="3"/>
        <v>275</v>
      </c>
      <c r="P36" s="664"/>
      <c r="Q36" s="665"/>
    </row>
    <row r="37" spans="1:19" ht="17.100000000000001" customHeight="1" thickTop="1">
      <c r="A37" s="672"/>
      <c r="B37" s="482" t="s">
        <v>190</v>
      </c>
      <c r="C37" s="483"/>
      <c r="D37" s="490">
        <v>3</v>
      </c>
      <c r="E37" s="490">
        <v>13</v>
      </c>
      <c r="F37" s="490">
        <v>24</v>
      </c>
      <c r="G37" s="490">
        <v>20</v>
      </c>
      <c r="H37" s="490">
        <v>53</v>
      </c>
      <c r="I37" s="484"/>
      <c r="J37" s="484"/>
      <c r="K37" s="484"/>
      <c r="L37" s="484"/>
      <c r="M37" s="484"/>
      <c r="N37" s="484"/>
      <c r="O37" s="666">
        <f>SUM(D37:N37)</f>
        <v>113</v>
      </c>
      <c r="P37" s="667"/>
      <c r="Q37" s="170" t="s">
        <v>451</v>
      </c>
    </row>
    <row r="38" spans="1:19" ht="17.100000000000001" customHeight="1">
      <c r="A38" s="672"/>
      <c r="B38" s="146" t="s">
        <v>189</v>
      </c>
      <c r="C38" s="145"/>
      <c r="D38" s="298">
        <v>400</v>
      </c>
      <c r="E38" s="298">
        <v>540</v>
      </c>
      <c r="F38" s="298">
        <v>1470</v>
      </c>
      <c r="G38" s="298">
        <v>6810</v>
      </c>
      <c r="H38" s="298">
        <v>2060</v>
      </c>
      <c r="I38" s="144"/>
      <c r="J38" s="144"/>
      <c r="K38" s="144"/>
      <c r="L38" s="144"/>
      <c r="M38" s="144"/>
      <c r="N38" s="144"/>
      <c r="O38" s="668">
        <f>SUM(D38:N38)</f>
        <v>11280</v>
      </c>
      <c r="P38" s="669"/>
      <c r="Q38" s="505" t="s">
        <v>451</v>
      </c>
    </row>
    <row r="39" spans="1:19" ht="11.1" customHeight="1">
      <c r="A39" s="672"/>
      <c r="B39" s="366" t="s">
        <v>397</v>
      </c>
      <c r="C39" s="143"/>
      <c r="D39" s="143"/>
      <c r="E39" s="143"/>
      <c r="F39" s="143"/>
      <c r="G39" s="143"/>
      <c r="H39" s="143"/>
      <c r="I39" s="143"/>
      <c r="J39" s="143"/>
      <c r="K39" s="143"/>
      <c r="L39" s="143"/>
      <c r="M39" s="143"/>
      <c r="N39" s="143"/>
      <c r="O39" s="143"/>
      <c r="P39" s="143"/>
    </row>
    <row r="40" spans="1:19" ht="11.1" customHeight="1">
      <c r="A40" s="672"/>
      <c r="B40" s="366" t="s">
        <v>398</v>
      </c>
      <c r="C40" s="143"/>
      <c r="D40" s="143"/>
      <c r="E40" s="143"/>
      <c r="F40" s="143"/>
      <c r="G40" s="143"/>
      <c r="H40" s="143"/>
      <c r="I40" s="143"/>
      <c r="J40" s="143"/>
      <c r="K40" s="143"/>
      <c r="L40" s="143"/>
      <c r="M40" s="143"/>
      <c r="N40" s="143"/>
      <c r="O40" s="143"/>
      <c r="P40" s="143"/>
    </row>
    <row r="41" spans="1:19" ht="11.1" customHeight="1">
      <c r="A41" s="672"/>
      <c r="B41" s="367" t="s">
        <v>399</v>
      </c>
      <c r="C41" s="143"/>
      <c r="D41" s="143"/>
      <c r="E41" s="143"/>
      <c r="F41" s="143"/>
      <c r="G41" s="143"/>
      <c r="H41" s="143"/>
      <c r="I41" s="143"/>
      <c r="J41" s="143"/>
      <c r="K41" s="143"/>
      <c r="L41" s="143"/>
      <c r="M41" s="143"/>
      <c r="N41" s="143"/>
      <c r="O41" s="143"/>
      <c r="P41" s="143"/>
    </row>
    <row r="42" spans="1:19" ht="11.1" customHeight="1">
      <c r="A42" s="672"/>
      <c r="B42" s="1" t="s">
        <v>429</v>
      </c>
      <c r="C42" s="143"/>
      <c r="D42" s="143"/>
      <c r="E42" s="143"/>
      <c r="F42" s="143"/>
      <c r="G42" s="143"/>
      <c r="H42" s="143"/>
      <c r="I42" s="143"/>
      <c r="J42" s="143"/>
      <c r="K42" s="143"/>
      <c r="L42" s="143"/>
      <c r="M42" s="143"/>
      <c r="N42" s="143"/>
      <c r="O42" s="143"/>
      <c r="P42" s="143"/>
      <c r="S42" s="140">
        <v>1</v>
      </c>
    </row>
    <row r="43" spans="1:19" ht="11.1" customHeight="1">
      <c r="A43" s="672"/>
      <c r="B43" s="1" t="s">
        <v>2</v>
      </c>
      <c r="C43" s="143"/>
      <c r="D43" s="143"/>
      <c r="E43" s="143"/>
      <c r="F43" s="143"/>
      <c r="G43" s="143"/>
      <c r="H43" s="143"/>
      <c r="I43" s="143"/>
      <c r="J43" s="143"/>
      <c r="K43" s="143"/>
      <c r="L43" s="143"/>
      <c r="M43" s="143"/>
      <c r="N43" s="143"/>
      <c r="O43" s="143"/>
      <c r="P43" s="143"/>
    </row>
    <row r="44" spans="1:19" ht="11.1" customHeight="1">
      <c r="A44" s="672"/>
      <c r="B44" s="1" t="s">
        <v>1</v>
      </c>
      <c r="O44" s="141"/>
      <c r="P44" s="141"/>
    </row>
  </sheetData>
  <mergeCells count="19">
    <mergeCell ref="A1:A44"/>
    <mergeCell ref="B12:B14"/>
    <mergeCell ref="B15:B17"/>
    <mergeCell ref="B18:B20"/>
    <mergeCell ref="B5:C5"/>
    <mergeCell ref="B1:M2"/>
    <mergeCell ref="B24:B26"/>
    <mergeCell ref="B33:B36"/>
    <mergeCell ref="B6:B8"/>
    <mergeCell ref="B9:B11"/>
    <mergeCell ref="B30:B32"/>
    <mergeCell ref="B27:B29"/>
    <mergeCell ref="B21:B23"/>
    <mergeCell ref="B4:C4"/>
    <mergeCell ref="P4:Q5"/>
    <mergeCell ref="P33:Q36"/>
    <mergeCell ref="O37:P37"/>
    <mergeCell ref="O38:P38"/>
    <mergeCell ref="O4:O5"/>
  </mergeCells>
  <phoneticPr fontId="3"/>
  <conditionalFormatting sqref="C33:O33 O30 O27 O24 O21 O18 O15 O12 O9 O6">
    <cfRule type="cellIs" dxfId="3" priority="1" operator="equal">
      <formula>0</formula>
    </cfRule>
  </conditionalFormatting>
  <printOptions horizontalCentered="1" verticalCentered="1"/>
  <pageMargins left="0.39370078740157483" right="0.39370078740157483" top="0.78740157480314965" bottom="0.59055118110236227" header="0.78740157480314965" footer="0.39370078740157483"/>
  <pageSetup paperSize="9" scale="90" firstPageNumber="82" orientation="landscape" useFirstPageNumber="1" r:id="rId1"/>
  <headerFooter>
    <oddHeader>&amp;L&amp;8　　　　　　&amp;9　&amp;10別紙1-1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5384-8897-4189-94D5-D8D1F25B8B39}">
  <sheetPr>
    <tabColor rgb="FF00B050"/>
  </sheetPr>
  <dimension ref="A1:H47"/>
  <sheetViews>
    <sheetView view="pageBreakPreview" topLeftCell="A16" zoomScale="75" zoomScaleNormal="75" zoomScaleSheetLayoutView="75" workbookViewId="0">
      <selection activeCell="M35" sqref="M35"/>
    </sheetView>
  </sheetViews>
  <sheetFormatPr defaultColWidth="9" defaultRowHeight="30" customHeight="1"/>
  <cols>
    <col min="1" max="1" width="2.77734375" style="2" customWidth="1"/>
    <col min="2" max="2" width="12.6640625" style="2" customWidth="1"/>
    <col min="3" max="3" width="12.77734375" style="2" customWidth="1"/>
    <col min="4" max="4" width="22.77734375" style="2" customWidth="1"/>
    <col min="5" max="5" width="24.88671875" style="2" customWidth="1"/>
    <col min="6" max="6" width="10.21875" style="2" customWidth="1"/>
    <col min="7" max="7" width="8.6640625" style="578" customWidth="1"/>
    <col min="8" max="8" width="10.77734375" style="2" customWidth="1"/>
    <col min="9" max="16384" width="9" style="2"/>
  </cols>
  <sheetData>
    <row r="1" spans="1:8" ht="17.25" customHeight="1">
      <c r="A1" s="697"/>
      <c r="B1" s="698" t="s">
        <v>527</v>
      </c>
      <c r="C1" s="698"/>
    </row>
    <row r="2" spans="1:8" ht="21.75" customHeight="1">
      <c r="A2" s="697"/>
      <c r="B2" s="579" t="s">
        <v>567</v>
      </c>
    </row>
    <row r="3" spans="1:8" ht="18" customHeight="1">
      <c r="A3" s="697"/>
      <c r="B3" s="699" t="s">
        <v>528</v>
      </c>
      <c r="C3" s="691" t="s">
        <v>39</v>
      </c>
      <c r="D3" s="689" t="s">
        <v>38</v>
      </c>
      <c r="E3" s="689" t="s">
        <v>37</v>
      </c>
      <c r="F3" s="703" t="s">
        <v>36</v>
      </c>
      <c r="G3" s="689" t="s">
        <v>35</v>
      </c>
      <c r="H3" s="699" t="s">
        <v>529</v>
      </c>
    </row>
    <row r="4" spans="1:8" ht="18" customHeight="1">
      <c r="A4" s="697"/>
      <c r="B4" s="700"/>
      <c r="C4" s="702"/>
      <c r="D4" s="706"/>
      <c r="E4" s="706"/>
      <c r="F4" s="704"/>
      <c r="G4" s="706"/>
      <c r="H4" s="700"/>
    </row>
    <row r="5" spans="1:8" ht="3" customHeight="1">
      <c r="A5" s="697"/>
      <c r="B5" s="701"/>
      <c r="C5" s="692"/>
      <c r="D5" s="690"/>
      <c r="E5" s="690"/>
      <c r="F5" s="705"/>
      <c r="G5" s="690"/>
      <c r="H5" s="701"/>
    </row>
    <row r="6" spans="1:8" ht="18" customHeight="1">
      <c r="A6" s="697"/>
      <c r="B6" s="85" t="s">
        <v>19</v>
      </c>
      <c r="C6" s="574" t="s">
        <v>34</v>
      </c>
      <c r="D6" s="597" t="s">
        <v>25</v>
      </c>
      <c r="E6" s="597" t="s">
        <v>33</v>
      </c>
      <c r="F6" s="169">
        <v>30.5</v>
      </c>
      <c r="G6" s="574">
        <v>1</v>
      </c>
      <c r="H6" s="3"/>
    </row>
    <row r="7" spans="1:8" ht="18" customHeight="1">
      <c r="A7" s="697"/>
      <c r="B7" s="82" t="s">
        <v>325</v>
      </c>
      <c r="C7" s="571" t="s">
        <v>32</v>
      </c>
      <c r="D7" s="594" t="s">
        <v>22</v>
      </c>
      <c r="E7" s="594" t="s">
        <v>31</v>
      </c>
      <c r="F7" s="576">
        <v>30</v>
      </c>
      <c r="G7" s="574">
        <v>2</v>
      </c>
      <c r="H7" s="4"/>
    </row>
    <row r="8" spans="1:8" ht="18" customHeight="1">
      <c r="A8" s="697"/>
      <c r="B8" s="82"/>
      <c r="C8" s="571" t="s">
        <v>18</v>
      </c>
      <c r="D8" s="594" t="s">
        <v>25</v>
      </c>
      <c r="E8" s="594" t="s">
        <v>30</v>
      </c>
      <c r="F8" s="576">
        <v>29.8</v>
      </c>
      <c r="G8" s="574">
        <v>3</v>
      </c>
      <c r="H8" s="4"/>
    </row>
    <row r="9" spans="1:8" ht="18" customHeight="1">
      <c r="A9" s="697"/>
      <c r="B9" s="82"/>
      <c r="C9" s="571" t="s">
        <v>15</v>
      </c>
      <c r="D9" s="594" t="s">
        <v>29</v>
      </c>
      <c r="E9" s="594" t="s">
        <v>28</v>
      </c>
      <c r="F9" s="576">
        <v>45</v>
      </c>
      <c r="G9" s="574" t="s">
        <v>27</v>
      </c>
      <c r="H9" s="4"/>
    </row>
    <row r="10" spans="1:8" ht="18" customHeight="1">
      <c r="A10" s="697"/>
      <c r="B10" s="82"/>
      <c r="C10" s="571" t="s">
        <v>26</v>
      </c>
      <c r="D10" s="594" t="s">
        <v>25</v>
      </c>
      <c r="E10" s="594" t="s">
        <v>24</v>
      </c>
      <c r="F10" s="576">
        <v>35</v>
      </c>
      <c r="G10" s="574">
        <v>5</v>
      </c>
      <c r="H10" s="4"/>
    </row>
    <row r="11" spans="1:8" ht="18" customHeight="1">
      <c r="A11" s="697"/>
      <c r="B11" s="4"/>
      <c r="C11" s="571" t="s">
        <v>23</v>
      </c>
      <c r="D11" s="594" t="s">
        <v>22</v>
      </c>
      <c r="E11" s="594" t="s">
        <v>21</v>
      </c>
      <c r="F11" s="576">
        <v>30</v>
      </c>
      <c r="G11" s="5" t="s">
        <v>554</v>
      </c>
      <c r="H11" s="4"/>
    </row>
    <row r="12" spans="1:8" ht="18" customHeight="1">
      <c r="A12" s="697"/>
      <c r="B12" s="4"/>
      <c r="C12" s="82"/>
      <c r="D12" s="594"/>
      <c r="E12" s="594" t="s">
        <v>20</v>
      </c>
      <c r="F12" s="576">
        <v>30</v>
      </c>
      <c r="G12" s="574">
        <v>7</v>
      </c>
      <c r="H12" s="4"/>
    </row>
    <row r="13" spans="1:8" ht="18" customHeight="1">
      <c r="A13" s="697"/>
      <c r="B13" s="4"/>
      <c r="C13" s="128"/>
      <c r="D13" s="594"/>
      <c r="E13" s="594" t="s">
        <v>543</v>
      </c>
      <c r="F13" s="576">
        <v>39.5</v>
      </c>
      <c r="G13" s="574">
        <v>8</v>
      </c>
      <c r="H13" s="4"/>
    </row>
    <row r="14" spans="1:8" ht="18" customHeight="1">
      <c r="A14" s="697"/>
      <c r="B14" s="580"/>
      <c r="C14" s="336"/>
      <c r="D14" s="593"/>
      <c r="E14" s="594" t="s">
        <v>543</v>
      </c>
      <c r="F14" s="576">
        <v>10</v>
      </c>
      <c r="G14" s="574">
        <v>9</v>
      </c>
      <c r="H14" s="580"/>
    </row>
    <row r="15" spans="1:8" ht="18" customHeight="1">
      <c r="A15" s="697"/>
      <c r="B15" s="689" t="s">
        <v>7</v>
      </c>
      <c r="C15" s="691" t="s">
        <v>539</v>
      </c>
      <c r="D15" s="129" t="s">
        <v>3</v>
      </c>
      <c r="E15" s="581" t="s">
        <v>3</v>
      </c>
      <c r="F15" s="582" t="s">
        <v>5</v>
      </c>
      <c r="G15" s="583" t="s">
        <v>4</v>
      </c>
      <c r="H15" s="3"/>
    </row>
    <row r="16" spans="1:8" ht="12" customHeight="1">
      <c r="A16" s="697"/>
      <c r="B16" s="690"/>
      <c r="C16" s="692"/>
      <c r="D16" s="127" t="s">
        <v>3</v>
      </c>
      <c r="E16" s="584" t="s">
        <v>3</v>
      </c>
      <c r="F16" s="585">
        <v>279.8</v>
      </c>
      <c r="G16" s="79">
        <v>9</v>
      </c>
      <c r="H16" s="79"/>
    </row>
    <row r="17" spans="1:8" ht="18" customHeight="1">
      <c r="A17" s="697"/>
      <c r="B17" s="85" t="s">
        <v>19</v>
      </c>
      <c r="C17" s="570" t="s">
        <v>310</v>
      </c>
      <c r="D17" s="597" t="s">
        <v>17</v>
      </c>
      <c r="E17" s="597" t="s">
        <v>16</v>
      </c>
      <c r="F17" s="168">
        <v>45</v>
      </c>
      <c r="G17" s="85">
        <v>10</v>
      </c>
      <c r="H17" s="85"/>
    </row>
    <row r="18" spans="1:8" ht="18" customHeight="1">
      <c r="A18" s="697"/>
      <c r="B18" s="82" t="s">
        <v>326</v>
      </c>
      <c r="C18" s="571" t="s">
        <v>311</v>
      </c>
      <c r="D18" s="594" t="s">
        <v>14</v>
      </c>
      <c r="E18" s="594" t="s">
        <v>13</v>
      </c>
      <c r="F18" s="168">
        <v>37</v>
      </c>
      <c r="G18" s="82">
        <v>11</v>
      </c>
      <c r="H18" s="82"/>
    </row>
    <row r="19" spans="1:8" ht="18" customHeight="1">
      <c r="A19" s="697"/>
      <c r="B19" s="82"/>
      <c r="C19" s="571" t="s">
        <v>12</v>
      </c>
      <c r="D19" s="594" t="s">
        <v>11</v>
      </c>
      <c r="E19" s="594" t="s">
        <v>10</v>
      </c>
      <c r="F19" s="168">
        <v>30</v>
      </c>
      <c r="G19" s="82">
        <v>12</v>
      </c>
      <c r="H19" s="82"/>
    </row>
    <row r="20" spans="1:8" ht="18" customHeight="1">
      <c r="A20" s="697"/>
      <c r="B20" s="82"/>
      <c r="C20" s="571" t="s">
        <v>9</v>
      </c>
      <c r="D20" s="594" t="s">
        <v>8</v>
      </c>
      <c r="E20" s="594" t="s">
        <v>544</v>
      </c>
      <c r="F20" s="707">
        <v>15.9</v>
      </c>
      <c r="G20" s="706">
        <v>13</v>
      </c>
      <c r="H20" s="706"/>
    </row>
    <row r="21" spans="1:8" ht="18" customHeight="1">
      <c r="A21" s="697"/>
      <c r="B21" s="79"/>
      <c r="C21" s="572"/>
      <c r="D21" s="595"/>
      <c r="E21" s="595" t="s">
        <v>545</v>
      </c>
      <c r="F21" s="708"/>
      <c r="G21" s="690"/>
      <c r="H21" s="690"/>
    </row>
    <row r="22" spans="1:8" ht="18" customHeight="1">
      <c r="A22" s="697"/>
      <c r="B22" s="689" t="s">
        <v>7</v>
      </c>
      <c r="C22" s="691" t="s">
        <v>538</v>
      </c>
      <c r="D22" s="129"/>
      <c r="E22" s="581"/>
      <c r="F22" s="582" t="s">
        <v>5</v>
      </c>
      <c r="G22" s="583" t="s">
        <v>4</v>
      </c>
      <c r="H22" s="3"/>
    </row>
    <row r="23" spans="1:8" ht="12" customHeight="1">
      <c r="A23" s="697"/>
      <c r="B23" s="690"/>
      <c r="C23" s="692"/>
      <c r="D23" s="128"/>
      <c r="E23" s="584"/>
      <c r="F23" s="586">
        <v>127.9</v>
      </c>
      <c r="G23" s="79">
        <v>4</v>
      </c>
      <c r="H23" s="336"/>
    </row>
    <row r="24" spans="1:8" ht="15" customHeight="1">
      <c r="A24" s="697"/>
      <c r="B24" s="689" t="s">
        <v>530</v>
      </c>
      <c r="C24" s="691" t="s">
        <v>540</v>
      </c>
      <c r="D24" s="129"/>
      <c r="E24" s="588"/>
      <c r="F24" s="582" t="s">
        <v>5</v>
      </c>
      <c r="G24" s="583" t="s">
        <v>4</v>
      </c>
      <c r="H24" s="3"/>
    </row>
    <row r="25" spans="1:8" ht="36" customHeight="1">
      <c r="A25" s="697"/>
      <c r="B25" s="690"/>
      <c r="C25" s="692"/>
      <c r="D25" s="127"/>
      <c r="E25" s="584"/>
      <c r="F25" s="596">
        <v>407.7</v>
      </c>
      <c r="G25" s="79">
        <v>13</v>
      </c>
      <c r="H25" s="336"/>
    </row>
    <row r="26" spans="1:8" ht="18.600000000000001" customHeight="1">
      <c r="A26" s="697"/>
      <c r="B26" s="85" t="s">
        <v>19</v>
      </c>
      <c r="C26" s="129" t="s">
        <v>550</v>
      </c>
      <c r="D26" s="597" t="s">
        <v>548</v>
      </c>
      <c r="E26" s="597" t="s">
        <v>549</v>
      </c>
      <c r="F26" s="601">
        <v>50</v>
      </c>
      <c r="G26" s="85">
        <v>14</v>
      </c>
      <c r="H26" s="598"/>
    </row>
    <row r="27" spans="1:8" ht="18.600000000000001" customHeight="1">
      <c r="A27" s="697"/>
      <c r="B27" s="82" t="s">
        <v>536</v>
      </c>
      <c r="C27" s="82"/>
      <c r="D27" s="4"/>
      <c r="E27" s="4"/>
      <c r="F27" s="600"/>
      <c r="G27" s="82"/>
      <c r="H27" s="4"/>
    </row>
    <row r="28" spans="1:8" ht="18.600000000000001" customHeight="1">
      <c r="A28" s="697"/>
      <c r="B28" s="4"/>
      <c r="C28" s="82"/>
      <c r="D28" s="4"/>
      <c r="E28" s="4"/>
      <c r="F28" s="600"/>
      <c r="G28" s="82"/>
      <c r="H28" s="4"/>
    </row>
    <row r="29" spans="1:8" ht="18.600000000000001" customHeight="1">
      <c r="A29" s="697"/>
      <c r="B29" s="580"/>
      <c r="C29" s="336"/>
      <c r="D29" s="336"/>
      <c r="E29" s="336"/>
      <c r="F29" s="599"/>
      <c r="G29" s="602"/>
      <c r="H29" s="336"/>
    </row>
    <row r="30" spans="1:8" ht="18.600000000000001" customHeight="1">
      <c r="A30" s="697"/>
      <c r="B30" s="689" t="s">
        <v>7</v>
      </c>
      <c r="C30" s="691" t="s">
        <v>540</v>
      </c>
      <c r="D30" s="3"/>
      <c r="E30" s="588"/>
      <c r="F30" s="582" t="s">
        <v>5</v>
      </c>
      <c r="G30" s="583" t="s">
        <v>4</v>
      </c>
      <c r="H30" s="3"/>
    </row>
    <row r="31" spans="1:8" ht="12" customHeight="1">
      <c r="A31" s="697"/>
      <c r="B31" s="690"/>
      <c r="C31" s="692"/>
      <c r="D31" s="336"/>
      <c r="E31" s="336"/>
      <c r="F31" s="596">
        <v>1234</v>
      </c>
      <c r="G31" s="79">
        <v>55</v>
      </c>
      <c r="H31" s="336"/>
    </row>
    <row r="32" spans="1:8" ht="18.600000000000001" customHeight="1">
      <c r="A32" s="697"/>
      <c r="B32" s="85" t="s">
        <v>19</v>
      </c>
      <c r="C32" s="129" t="s">
        <v>551</v>
      </c>
      <c r="D32" s="597" t="s">
        <v>552</v>
      </c>
      <c r="E32" s="597" t="s">
        <v>553</v>
      </c>
      <c r="F32" s="601">
        <v>75</v>
      </c>
      <c r="G32" s="575">
        <v>69</v>
      </c>
      <c r="H32" s="3"/>
    </row>
    <row r="33" spans="1:8" ht="18.600000000000001" customHeight="1">
      <c r="A33" s="697"/>
      <c r="B33" s="82" t="s">
        <v>537</v>
      </c>
      <c r="C33" s="4"/>
      <c r="D33" s="4"/>
      <c r="E33" s="4"/>
      <c r="F33" s="600"/>
      <c r="G33" s="82"/>
      <c r="H33" s="4"/>
    </row>
    <row r="34" spans="1:8" ht="18.600000000000001" customHeight="1">
      <c r="A34" s="697"/>
      <c r="B34" s="4"/>
      <c r="C34" s="4"/>
      <c r="D34" s="4"/>
      <c r="E34" s="588"/>
      <c r="F34" s="600"/>
      <c r="G34" s="82"/>
      <c r="H34" s="4"/>
    </row>
    <row r="35" spans="1:8" ht="18.600000000000001" customHeight="1">
      <c r="A35" s="697"/>
      <c r="B35" s="336"/>
      <c r="C35" s="580"/>
      <c r="D35" s="336"/>
      <c r="E35" s="336"/>
      <c r="F35" s="599"/>
      <c r="G35" s="602"/>
      <c r="H35" s="580"/>
    </row>
    <row r="36" spans="1:8" ht="18.600000000000001" customHeight="1">
      <c r="A36" s="697"/>
      <c r="B36" s="689" t="s">
        <v>7</v>
      </c>
      <c r="C36" s="691" t="s">
        <v>541</v>
      </c>
      <c r="D36" s="129"/>
      <c r="E36" s="581"/>
      <c r="F36" s="582" t="s">
        <v>5</v>
      </c>
      <c r="G36" s="583" t="s">
        <v>4</v>
      </c>
      <c r="H36" s="3"/>
    </row>
    <row r="37" spans="1:8" ht="12" customHeight="1">
      <c r="A37" s="697"/>
      <c r="B37" s="690"/>
      <c r="C37" s="692"/>
      <c r="D37" s="127"/>
      <c r="E37" s="584"/>
      <c r="F37" s="586">
        <v>987</v>
      </c>
      <c r="G37" s="79">
        <v>47</v>
      </c>
      <c r="H37" s="336"/>
    </row>
    <row r="38" spans="1:8" ht="15" customHeight="1">
      <c r="A38" s="697"/>
      <c r="B38" s="605"/>
      <c r="C38" s="605"/>
      <c r="D38" s="112"/>
      <c r="E38" s="305"/>
      <c r="F38" s="587" t="s">
        <v>5</v>
      </c>
      <c r="G38" s="91" t="s">
        <v>4</v>
      </c>
      <c r="H38" s="117"/>
    </row>
    <row r="39" spans="1:8" ht="36" customHeight="1">
      <c r="A39" s="697"/>
      <c r="B39" s="604" t="s">
        <v>556</v>
      </c>
      <c r="C39" s="607" t="s">
        <v>542</v>
      </c>
      <c r="D39" s="110"/>
      <c r="E39" s="306"/>
      <c r="F39" s="603">
        <v>2221</v>
      </c>
      <c r="G39" s="604">
        <v>102</v>
      </c>
      <c r="H39" s="109"/>
    </row>
    <row r="40" spans="1:8" ht="21" customHeight="1">
      <c r="A40" s="697"/>
      <c r="B40" s="693" t="s">
        <v>6</v>
      </c>
      <c r="C40" s="589" t="s">
        <v>546</v>
      </c>
      <c r="D40" s="318" t="s">
        <v>3</v>
      </c>
      <c r="E40" s="317" t="s">
        <v>3</v>
      </c>
      <c r="F40" s="587" t="s">
        <v>5</v>
      </c>
      <c r="G40" s="91" t="s">
        <v>531</v>
      </c>
      <c r="H40" s="117"/>
    </row>
    <row r="41" spans="1:8" ht="25.5" customHeight="1">
      <c r="A41" s="697"/>
      <c r="B41" s="694"/>
      <c r="C41" s="573" t="s">
        <v>547</v>
      </c>
      <c r="D41" s="304"/>
      <c r="E41" s="306"/>
      <c r="F41" s="590">
        <v>6966.7</v>
      </c>
      <c r="G41" s="71">
        <v>278</v>
      </c>
      <c r="H41" s="109"/>
    </row>
    <row r="42" spans="1:8" ht="20.399999999999999" customHeight="1">
      <c r="A42" s="577"/>
      <c r="B42" s="122"/>
      <c r="C42" s="122"/>
      <c r="D42" s="695" t="s">
        <v>555</v>
      </c>
      <c r="E42" s="696"/>
      <c r="F42" s="606"/>
      <c r="G42" s="122"/>
      <c r="H42" s="303"/>
    </row>
    <row r="43" spans="1:8" ht="12" customHeight="1">
      <c r="A43" s="591"/>
      <c r="B43" s="686" t="s">
        <v>532</v>
      </c>
      <c r="C43" s="686"/>
      <c r="D43" s="686"/>
      <c r="E43" s="686"/>
      <c r="F43" s="686"/>
      <c r="G43" s="686"/>
      <c r="H43" s="686"/>
    </row>
    <row r="44" spans="1:8" ht="12" customHeight="1">
      <c r="A44" s="591"/>
      <c r="B44" s="592" t="s">
        <v>533</v>
      </c>
      <c r="C44" s="592"/>
      <c r="D44" s="592"/>
      <c r="E44" s="592"/>
      <c r="F44" s="592"/>
      <c r="G44" s="436"/>
      <c r="H44" s="592"/>
    </row>
    <row r="45" spans="1:8" ht="12" customHeight="1">
      <c r="A45" s="591"/>
      <c r="B45" s="66" t="s">
        <v>534</v>
      </c>
      <c r="C45" s="592"/>
      <c r="D45" s="592"/>
      <c r="E45" s="592"/>
      <c r="F45" s="592"/>
      <c r="G45" s="436"/>
      <c r="H45" s="592"/>
    </row>
    <row r="46" spans="1:8" ht="12" customHeight="1">
      <c r="A46" s="591"/>
      <c r="B46" s="66" t="s">
        <v>535</v>
      </c>
      <c r="C46" s="592"/>
      <c r="D46" s="592"/>
      <c r="E46" s="592"/>
      <c r="F46" s="592"/>
      <c r="G46" s="436"/>
      <c r="H46" s="592"/>
    </row>
    <row r="47" spans="1:8" ht="30" customHeight="1">
      <c r="B47" s="687" t="s">
        <v>568</v>
      </c>
      <c r="C47" s="688"/>
      <c r="D47" s="688"/>
      <c r="E47" s="688"/>
      <c r="F47" s="688"/>
      <c r="G47" s="688"/>
      <c r="H47" s="688"/>
    </row>
  </sheetData>
  <mergeCells count="26">
    <mergeCell ref="F3:F5"/>
    <mergeCell ref="G3:G5"/>
    <mergeCell ref="H3:H5"/>
    <mergeCell ref="E3:E5"/>
    <mergeCell ref="B22:B23"/>
    <mergeCell ref="C22:C23"/>
    <mergeCell ref="D3:D5"/>
    <mergeCell ref="F20:F21"/>
    <mergeCell ref="G20:G21"/>
    <mergeCell ref="H20:H21"/>
    <mergeCell ref="B24:B25"/>
    <mergeCell ref="C24:C25"/>
    <mergeCell ref="A1:A41"/>
    <mergeCell ref="B1:C1"/>
    <mergeCell ref="B3:B5"/>
    <mergeCell ref="C3:C5"/>
    <mergeCell ref="B15:B16"/>
    <mergeCell ref="C15:C16"/>
    <mergeCell ref="B43:H43"/>
    <mergeCell ref="B47:H47"/>
    <mergeCell ref="B30:B31"/>
    <mergeCell ref="C30:C31"/>
    <mergeCell ref="B36:B37"/>
    <mergeCell ref="C36:C37"/>
    <mergeCell ref="B40:B41"/>
    <mergeCell ref="D42:E42"/>
  </mergeCells>
  <phoneticPr fontId="3"/>
  <printOptions horizontalCentered="1" verticalCentered="1" gridLinesSet="0"/>
  <pageMargins left="0.43307086614173229" right="0.23622047244094491" top="0.55118110236220474" bottom="0.74803149606299213" header="0.31496062992125984" footer="0.31496062992125984"/>
  <pageSetup paperSize="9" scale="95" firstPageNumber="103" orientation="portrait" useFirstPageNumber="1" r:id="rId1"/>
  <headerFooter alignWithMargins="0">
    <oddFooter>&amp;R&amp;"ＭＳ 明朝,標準"&amp;6&lt;E&gt;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W47"/>
  <sheetViews>
    <sheetView view="pageBreakPreview" zoomScale="85" zoomScaleNormal="100" zoomScaleSheetLayoutView="85" workbookViewId="0">
      <selection activeCell="Z10" sqref="Z10"/>
    </sheetView>
  </sheetViews>
  <sheetFormatPr defaultColWidth="9" defaultRowHeight="13.2"/>
  <cols>
    <col min="1" max="1" width="2.77734375" style="7" customWidth="1"/>
    <col min="2" max="2" width="4.6640625" style="7" customWidth="1"/>
    <col min="3" max="3" width="5" style="7" customWidth="1"/>
    <col min="4" max="4" width="7.21875" style="7" customWidth="1"/>
    <col min="5" max="5" width="6.6640625" style="7" customWidth="1"/>
    <col min="6" max="6" width="2.6640625" style="7" customWidth="1"/>
    <col min="7" max="7" width="4.6640625" style="7" customWidth="1"/>
    <col min="8" max="8" width="11.109375" style="7" customWidth="1"/>
    <col min="9" max="9" width="4.6640625" style="7" customWidth="1"/>
    <col min="10" max="10" width="9" style="7"/>
    <col min="11" max="11" width="6.109375" style="7" customWidth="1"/>
    <col min="12" max="12" width="7" style="7" customWidth="1"/>
    <col min="13" max="13" width="1.88671875" style="7" customWidth="1"/>
    <col min="14" max="15" width="5.6640625" style="7" customWidth="1"/>
    <col min="16" max="16" width="2.6640625" style="7" customWidth="1"/>
    <col min="17" max="17" width="14.109375" style="7" customWidth="1"/>
    <col min="18" max="18" width="4.6640625" style="7" customWidth="1"/>
    <col min="19" max="21" width="9" style="7"/>
    <col min="22" max="22" width="6.6640625" style="7" customWidth="1"/>
    <col min="23" max="23" width="10.33203125" style="7" customWidth="1"/>
    <col min="24" max="16384" width="9" style="7"/>
  </cols>
  <sheetData>
    <row r="1" spans="1:23" ht="11.25" customHeight="1">
      <c r="A1" s="715" t="s">
        <v>505</v>
      </c>
      <c r="B1" s="462" t="s">
        <v>431</v>
      </c>
      <c r="C1" s="61"/>
    </row>
    <row r="2" spans="1:23" ht="30" customHeight="1">
      <c r="A2" s="715"/>
      <c r="B2" s="458" t="s">
        <v>578</v>
      </c>
      <c r="C2" s="228"/>
      <c r="N2" s="743" t="s">
        <v>452</v>
      </c>
      <c r="O2" s="744"/>
      <c r="P2" s="744"/>
      <c r="Q2" s="744"/>
      <c r="R2" s="744"/>
      <c r="S2" s="744"/>
      <c r="T2" s="60" t="s">
        <v>102</v>
      </c>
      <c r="U2" s="737" t="s">
        <v>496</v>
      </c>
      <c r="V2" s="738"/>
      <c r="W2" s="738"/>
    </row>
    <row r="3" spans="1:23" ht="5.25" customHeight="1">
      <c r="A3" s="715"/>
      <c r="B3" s="59"/>
    </row>
    <row r="4" spans="1:23" ht="12.6" customHeight="1">
      <c r="A4" s="715"/>
      <c r="B4" s="718" t="s">
        <v>595</v>
      </c>
      <c r="C4" s="718"/>
      <c r="D4" s="718"/>
      <c r="E4" s="718"/>
      <c r="F4" s="718"/>
      <c r="G4" s="718" t="s">
        <v>596</v>
      </c>
      <c r="H4" s="718"/>
      <c r="I4" s="718"/>
      <c r="J4" s="718"/>
      <c r="K4" s="739" t="s">
        <v>415</v>
      </c>
      <c r="L4" s="740"/>
      <c r="M4" s="740"/>
      <c r="N4" s="740"/>
      <c r="O4" s="740"/>
      <c r="P4" s="740"/>
      <c r="Q4" s="740"/>
      <c r="R4" s="452"/>
      <c r="S4" s="745" t="s">
        <v>101</v>
      </c>
      <c r="T4" s="746"/>
      <c r="U4" s="746"/>
      <c r="V4" s="746"/>
      <c r="W4" s="747"/>
    </row>
    <row r="5" spans="1:23" ht="12.6" customHeight="1">
      <c r="A5" s="715"/>
      <c r="B5" s="513" t="s">
        <v>502</v>
      </c>
      <c r="C5" s="1011" t="s">
        <v>597</v>
      </c>
      <c r="D5" s="1011"/>
      <c r="E5" s="1011"/>
      <c r="F5" s="1012"/>
      <c r="G5" s="513" t="s">
        <v>502</v>
      </c>
      <c r="H5" s="1011" t="s">
        <v>597</v>
      </c>
      <c r="I5" s="1011"/>
      <c r="J5" s="1012"/>
      <c r="K5" s="456" t="s">
        <v>100</v>
      </c>
      <c r="L5" s="753" t="s">
        <v>591</v>
      </c>
      <c r="M5" s="753"/>
      <c r="N5" s="753"/>
      <c r="O5" s="753"/>
      <c r="P5" s="753"/>
      <c r="Q5" s="753"/>
      <c r="R5" s="754"/>
      <c r="S5" s="227" t="s">
        <v>590</v>
      </c>
      <c r="T5" s="58"/>
      <c r="U5" s="58"/>
      <c r="V5" s="58"/>
      <c r="W5" s="57"/>
    </row>
    <row r="6" spans="1:23" ht="12.6" customHeight="1">
      <c r="A6" s="715"/>
      <c r="B6" s="453" t="s">
        <v>416</v>
      </c>
      <c r="C6" s="1013" t="s">
        <v>598</v>
      </c>
      <c r="D6" s="1013"/>
      <c r="E6" s="1013"/>
      <c r="F6" s="1014"/>
      <c r="G6" s="453" t="s">
        <v>416</v>
      </c>
      <c r="H6" s="1013" t="s">
        <v>599</v>
      </c>
      <c r="I6" s="1013"/>
      <c r="J6" s="1014"/>
      <c r="K6" s="457" t="s">
        <v>99</v>
      </c>
      <c r="L6" s="733" t="s">
        <v>592</v>
      </c>
      <c r="M6" s="733"/>
      <c r="N6" s="733"/>
      <c r="O6" s="733"/>
      <c r="P6" s="733"/>
      <c r="Q6" s="733"/>
      <c r="R6" s="734"/>
      <c r="S6" s="748" t="s">
        <v>98</v>
      </c>
      <c r="T6" s="749"/>
      <c r="U6" s="749"/>
      <c r="V6" s="749"/>
      <c r="W6" s="750"/>
    </row>
    <row r="7" spans="1:23" ht="12.6" customHeight="1">
      <c r="A7" s="715"/>
      <c r="B7" s="454" t="s">
        <v>417</v>
      </c>
      <c r="C7" s="1015" t="s">
        <v>282</v>
      </c>
      <c r="D7" s="1015"/>
      <c r="E7" s="1015"/>
      <c r="F7" s="1016"/>
      <c r="G7" s="454" t="s">
        <v>417</v>
      </c>
      <c r="H7" s="1015" t="s">
        <v>409</v>
      </c>
      <c r="I7" s="1015"/>
      <c r="J7" s="1016"/>
      <c r="K7" s="455" t="s">
        <v>97</v>
      </c>
      <c r="L7" s="735"/>
      <c r="M7" s="735"/>
      <c r="N7" s="735"/>
      <c r="O7" s="735"/>
      <c r="P7" s="735"/>
      <c r="Q7" s="735"/>
      <c r="R7" s="736"/>
      <c r="S7" s="751" t="s">
        <v>275</v>
      </c>
      <c r="T7" s="752"/>
      <c r="U7" s="752"/>
      <c r="V7" s="752"/>
      <c r="W7" s="56"/>
    </row>
    <row r="8" spans="1:23" ht="12.6" customHeight="1">
      <c r="A8" s="715"/>
      <c r="B8" s="55"/>
      <c r="C8" s="55"/>
    </row>
    <row r="9" spans="1:23" ht="12.6" customHeight="1">
      <c r="A9" s="715"/>
      <c r="B9" s="782" t="s">
        <v>96</v>
      </c>
      <c r="C9" s="784"/>
      <c r="D9" s="755" t="s">
        <v>274</v>
      </c>
      <c r="E9" s="755"/>
      <c r="F9" s="755" t="s">
        <v>95</v>
      </c>
      <c r="G9" s="755"/>
      <c r="H9" s="755"/>
      <c r="I9" s="755"/>
      <c r="J9" s="755"/>
      <c r="K9" s="755"/>
      <c r="L9" s="755"/>
      <c r="M9" s="755"/>
      <c r="N9" s="755"/>
      <c r="O9" s="755"/>
      <c r="P9" s="755"/>
      <c r="Q9" s="755"/>
      <c r="R9" s="755"/>
      <c r="S9" s="755"/>
      <c r="T9" s="755"/>
      <c r="U9" s="755"/>
      <c r="V9" s="755"/>
      <c r="W9" s="755"/>
    </row>
    <row r="10" spans="1:23" ht="12.6" customHeight="1">
      <c r="A10" s="715"/>
      <c r="B10" s="765"/>
      <c r="C10" s="767"/>
      <c r="D10" s="755"/>
      <c r="E10" s="755"/>
      <c r="F10" s="795" t="s">
        <v>94</v>
      </c>
      <c r="G10" s="795"/>
      <c r="H10" s="795"/>
      <c r="I10" s="795"/>
      <c r="J10" s="795"/>
      <c r="K10" s="795"/>
      <c r="L10" s="795"/>
      <c r="M10" s="795"/>
      <c r="N10" s="795"/>
      <c r="O10" s="795"/>
      <c r="P10" s="755" t="s">
        <v>93</v>
      </c>
      <c r="Q10" s="755"/>
      <c r="R10" s="755"/>
      <c r="S10" s="755"/>
      <c r="T10" s="755"/>
      <c r="U10" s="755"/>
      <c r="V10" s="755"/>
      <c r="W10" s="54" t="s">
        <v>92</v>
      </c>
    </row>
    <row r="11" spans="1:23" ht="12.6" customHeight="1">
      <c r="A11" s="715"/>
      <c r="B11" s="765"/>
      <c r="C11" s="767"/>
      <c r="D11" s="755" t="s">
        <v>91</v>
      </c>
      <c r="E11" s="755" t="s">
        <v>207</v>
      </c>
      <c r="F11" s="782" t="s">
        <v>273</v>
      </c>
      <c r="G11" s="783"/>
      <c r="H11" s="784"/>
      <c r="I11" s="794" t="s">
        <v>272</v>
      </c>
      <c r="J11" s="745" t="s">
        <v>454</v>
      </c>
      <c r="K11" s="746"/>
      <c r="L11" s="746"/>
      <c r="M11" s="762"/>
      <c r="N11" s="755" t="s">
        <v>90</v>
      </c>
      <c r="O11" s="755"/>
      <c r="P11" s="782" t="s">
        <v>89</v>
      </c>
      <c r="Q11" s="783"/>
      <c r="R11" s="784"/>
      <c r="S11" s="755" t="s">
        <v>88</v>
      </c>
      <c r="T11" s="755" t="s">
        <v>87</v>
      </c>
      <c r="U11" s="755" t="s">
        <v>86</v>
      </c>
      <c r="V11" s="755" t="s">
        <v>85</v>
      </c>
      <c r="W11" s="755" t="s">
        <v>427</v>
      </c>
    </row>
    <row r="12" spans="1:23" ht="19.5" customHeight="1">
      <c r="A12" s="715"/>
      <c r="B12" s="791"/>
      <c r="C12" s="793"/>
      <c r="D12" s="755"/>
      <c r="E12" s="755"/>
      <c r="F12" s="791"/>
      <c r="G12" s="792"/>
      <c r="H12" s="793"/>
      <c r="I12" s="794"/>
      <c r="J12" s="755" t="s">
        <v>84</v>
      </c>
      <c r="K12" s="755"/>
      <c r="L12" s="760" t="s">
        <v>83</v>
      </c>
      <c r="M12" s="761"/>
      <c r="N12" s="53" t="s">
        <v>82</v>
      </c>
      <c r="O12" s="52" t="s">
        <v>81</v>
      </c>
      <c r="P12" s="791"/>
      <c r="Q12" s="792"/>
      <c r="R12" s="793"/>
      <c r="S12" s="755"/>
      <c r="T12" s="755"/>
      <c r="U12" s="755"/>
      <c r="V12" s="755"/>
      <c r="W12" s="755"/>
    </row>
    <row r="13" spans="1:23" ht="12.6" customHeight="1">
      <c r="A13" s="715"/>
      <c r="B13" s="796" t="s">
        <v>80</v>
      </c>
      <c r="C13" s="796"/>
      <c r="D13" s="47"/>
      <c r="E13" s="51"/>
      <c r="F13" s="728" t="s">
        <v>79</v>
      </c>
      <c r="G13" s="803"/>
      <c r="H13" s="804"/>
      <c r="I13" s="50"/>
      <c r="J13" s="49"/>
      <c r="K13" s="48"/>
      <c r="L13" s="468"/>
      <c r="M13" s="471"/>
      <c r="N13" s="46"/>
      <c r="O13" s="41"/>
      <c r="P13" s="763"/>
      <c r="Q13" s="811"/>
      <c r="R13" s="812"/>
      <c r="S13" s="40"/>
      <c r="T13" s="40"/>
      <c r="U13" s="226"/>
      <c r="V13" s="225"/>
      <c r="W13" s="39"/>
    </row>
    <row r="14" spans="1:23" ht="12.6" customHeight="1">
      <c r="A14" s="715"/>
      <c r="B14" s="720" t="s">
        <v>78</v>
      </c>
      <c r="C14" s="720"/>
      <c r="D14" s="38" t="s">
        <v>271</v>
      </c>
      <c r="E14" s="224" t="s">
        <v>526</v>
      </c>
      <c r="F14" s="729"/>
      <c r="G14" s="721" t="s">
        <v>77</v>
      </c>
      <c r="H14" s="722"/>
      <c r="I14" s="223">
        <v>13</v>
      </c>
      <c r="J14" s="218" t="s">
        <v>76</v>
      </c>
      <c r="K14" s="217" t="s">
        <v>270</v>
      </c>
      <c r="L14" s="475" t="s">
        <v>269</v>
      </c>
      <c r="M14" s="493"/>
      <c r="N14" s="212">
        <v>40638</v>
      </c>
      <c r="O14" s="33">
        <v>40638</v>
      </c>
      <c r="P14" s="764"/>
      <c r="Q14" s="786" t="s">
        <v>75</v>
      </c>
      <c r="R14" s="787"/>
      <c r="S14" s="32"/>
      <c r="T14" s="32"/>
      <c r="U14" s="131" t="s">
        <v>74</v>
      </c>
      <c r="V14" s="36">
        <v>40634</v>
      </c>
      <c r="W14" s="30"/>
    </row>
    <row r="15" spans="1:23" ht="12.6" customHeight="1">
      <c r="A15" s="715"/>
      <c r="B15" s="720" t="s">
        <v>482</v>
      </c>
      <c r="C15" s="720"/>
      <c r="D15" s="38"/>
      <c r="E15" s="36">
        <v>40817</v>
      </c>
      <c r="F15" s="729"/>
      <c r="G15" s="721" t="s">
        <v>268</v>
      </c>
      <c r="H15" s="722"/>
      <c r="I15" s="45"/>
      <c r="J15" s="218"/>
      <c r="K15" s="217"/>
      <c r="L15" s="475"/>
      <c r="M15" s="493"/>
      <c r="N15" s="212"/>
      <c r="O15" s="33"/>
      <c r="P15" s="764"/>
      <c r="Q15" s="756"/>
      <c r="R15" s="757"/>
      <c r="S15" s="32"/>
      <c r="T15" s="32"/>
      <c r="U15" s="131" t="s">
        <v>73</v>
      </c>
      <c r="V15" s="207" t="s">
        <v>267</v>
      </c>
      <c r="W15" s="30"/>
    </row>
    <row r="16" spans="1:23" ht="12.6" customHeight="1">
      <c r="A16" s="715"/>
      <c r="B16" s="720"/>
      <c r="C16" s="720"/>
      <c r="D16" s="38"/>
      <c r="E16" s="207" t="s">
        <v>266</v>
      </c>
      <c r="F16" s="729"/>
      <c r="G16" s="721"/>
      <c r="H16" s="722"/>
      <c r="I16" s="45"/>
      <c r="J16" s="218"/>
      <c r="K16" s="217"/>
      <c r="L16" s="475"/>
      <c r="M16" s="493"/>
      <c r="N16" s="212"/>
      <c r="O16" s="33"/>
      <c r="P16" s="764"/>
      <c r="Q16" s="759" t="s">
        <v>72</v>
      </c>
      <c r="R16" s="758"/>
      <c r="S16" s="32"/>
      <c r="T16" s="32"/>
      <c r="U16" s="32"/>
      <c r="V16" s="31"/>
      <c r="W16" s="30"/>
    </row>
    <row r="17" spans="1:23" ht="12.6" customHeight="1">
      <c r="A17" s="715"/>
      <c r="B17" s="720"/>
      <c r="C17" s="720"/>
      <c r="D17" s="43"/>
      <c r="E17" s="36"/>
      <c r="F17" s="729"/>
      <c r="G17" s="721" t="s">
        <v>71</v>
      </c>
      <c r="H17" s="722"/>
      <c r="I17" s="222">
        <v>10</v>
      </c>
      <c r="J17" s="218" t="s">
        <v>70</v>
      </c>
      <c r="K17" s="217" t="s">
        <v>265</v>
      </c>
      <c r="L17" s="475" t="s">
        <v>264</v>
      </c>
      <c r="M17" s="493"/>
      <c r="N17" s="212">
        <v>40663</v>
      </c>
      <c r="O17" s="33">
        <v>40662</v>
      </c>
      <c r="P17" s="764"/>
      <c r="Q17" s="756" t="s">
        <v>572</v>
      </c>
      <c r="R17" s="758"/>
      <c r="S17" s="221" t="s">
        <v>69</v>
      </c>
      <c r="T17" s="32"/>
      <c r="U17" s="221" t="s">
        <v>68</v>
      </c>
      <c r="V17" s="220">
        <v>40634</v>
      </c>
      <c r="W17" s="30"/>
    </row>
    <row r="18" spans="1:23" ht="12.6" customHeight="1">
      <c r="A18" s="715"/>
      <c r="B18" s="720"/>
      <c r="C18" s="720"/>
      <c r="D18" s="38" t="s">
        <v>67</v>
      </c>
      <c r="E18" s="219" t="s">
        <v>566</v>
      </c>
      <c r="F18" s="729"/>
      <c r="G18" s="721" t="s">
        <v>263</v>
      </c>
      <c r="H18" s="722"/>
      <c r="I18" s="45"/>
      <c r="J18" s="218"/>
      <c r="K18" s="217"/>
      <c r="L18" s="475"/>
      <c r="M18" s="493"/>
      <c r="N18" s="212"/>
      <c r="O18" s="33"/>
      <c r="P18" s="764"/>
      <c r="Q18" s="759" t="s">
        <v>571</v>
      </c>
      <c r="R18" s="758"/>
      <c r="S18" s="32"/>
      <c r="T18" s="32"/>
      <c r="U18" s="32"/>
      <c r="V18" s="31" t="s">
        <v>262</v>
      </c>
      <c r="W18" s="30"/>
    </row>
    <row r="19" spans="1:23" ht="12.6" customHeight="1">
      <c r="A19" s="715"/>
      <c r="B19" s="726" t="s">
        <v>261</v>
      </c>
      <c r="C19" s="727"/>
      <c r="D19" s="43"/>
      <c r="E19" s="213">
        <v>40650</v>
      </c>
      <c r="F19" s="729"/>
      <c r="G19" s="721"/>
      <c r="H19" s="722"/>
      <c r="I19" s="45"/>
      <c r="J19" s="218"/>
      <c r="K19" s="217"/>
      <c r="L19" s="475"/>
      <c r="M19" s="493"/>
      <c r="N19" s="212"/>
      <c r="O19" s="33"/>
      <c r="P19" s="764"/>
      <c r="Q19" s="786" t="s">
        <v>63</v>
      </c>
      <c r="R19" s="787"/>
      <c r="S19" s="131" t="s">
        <v>57</v>
      </c>
      <c r="T19" s="131" t="s">
        <v>62</v>
      </c>
      <c r="U19" s="131" t="s">
        <v>61</v>
      </c>
      <c r="V19" s="36">
        <v>42870</v>
      </c>
      <c r="W19" s="214"/>
    </row>
    <row r="20" spans="1:23" ht="12.6" customHeight="1">
      <c r="A20" s="715"/>
      <c r="B20" s="797">
        <v>279.8</v>
      </c>
      <c r="C20" s="720"/>
      <c r="D20" s="43"/>
      <c r="E20" s="207" t="s">
        <v>260</v>
      </c>
      <c r="F20" s="729"/>
      <c r="G20" s="721"/>
      <c r="H20" s="722"/>
      <c r="I20" s="45"/>
      <c r="J20" s="218"/>
      <c r="K20" s="217"/>
      <c r="L20" s="475"/>
      <c r="M20" s="493"/>
      <c r="N20" s="212"/>
      <c r="O20" s="33"/>
      <c r="P20" s="764"/>
      <c r="Q20" s="786" t="s">
        <v>206</v>
      </c>
      <c r="R20" s="787"/>
      <c r="S20" s="131"/>
      <c r="T20" s="131"/>
      <c r="U20" s="131" t="s">
        <v>60</v>
      </c>
      <c r="V20" s="207" t="s">
        <v>258</v>
      </c>
      <c r="W20" s="214"/>
    </row>
    <row r="21" spans="1:23" ht="12.6" customHeight="1">
      <c r="A21" s="715"/>
      <c r="B21" s="723"/>
      <c r="C21" s="723"/>
      <c r="D21" s="38"/>
      <c r="E21" s="36"/>
      <c r="F21" s="729"/>
      <c r="G21" s="721"/>
      <c r="H21" s="722"/>
      <c r="I21" s="45"/>
      <c r="J21" s="216"/>
      <c r="K21" s="215"/>
      <c r="L21" s="494"/>
      <c r="M21" s="493"/>
      <c r="N21" s="212"/>
      <c r="O21" s="33"/>
      <c r="P21" s="764"/>
      <c r="Q21" s="608" t="s">
        <v>497</v>
      </c>
      <c r="R21" s="208"/>
      <c r="S21" s="214"/>
      <c r="T21" s="214"/>
      <c r="U21" s="214"/>
      <c r="V21" s="214"/>
      <c r="W21" s="214"/>
    </row>
    <row r="22" spans="1:23" ht="12.6" customHeight="1">
      <c r="A22" s="715"/>
      <c r="B22" s="720"/>
      <c r="C22" s="720"/>
      <c r="D22" s="38" t="s">
        <v>66</v>
      </c>
      <c r="E22" s="213">
        <v>40678</v>
      </c>
      <c r="F22" s="730"/>
      <c r="G22" s="709"/>
      <c r="H22" s="710"/>
      <c r="I22" s="44"/>
      <c r="J22" s="760" t="s">
        <v>259</v>
      </c>
      <c r="K22" s="810"/>
      <c r="L22" s="495">
        <v>0.06</v>
      </c>
      <c r="M22" s="500" t="s">
        <v>444</v>
      </c>
      <c r="N22" s="28"/>
      <c r="O22" s="27"/>
      <c r="P22" s="764"/>
      <c r="Q22" s="608" t="s">
        <v>432</v>
      </c>
      <c r="R22" s="208"/>
      <c r="S22" s="214"/>
      <c r="T22" s="214"/>
      <c r="U22" s="214"/>
      <c r="V22" s="214"/>
      <c r="W22" s="214"/>
    </row>
    <row r="23" spans="1:23" ht="12.6" customHeight="1">
      <c r="A23" s="715"/>
      <c r="B23" s="720"/>
      <c r="C23" s="720"/>
      <c r="D23" s="43"/>
      <c r="E23" s="207" t="s">
        <v>258</v>
      </c>
      <c r="F23" s="728" t="s">
        <v>65</v>
      </c>
      <c r="G23" s="780"/>
      <c r="H23" s="781"/>
      <c r="I23" s="42"/>
      <c r="J23" s="775"/>
      <c r="K23" s="776"/>
      <c r="L23" s="469"/>
      <c r="M23" s="472"/>
      <c r="N23" s="46"/>
      <c r="O23" s="41"/>
      <c r="P23" s="764"/>
      <c r="Q23" s="608"/>
      <c r="R23" s="208"/>
      <c r="S23" s="32"/>
      <c r="T23" s="32"/>
      <c r="U23" s="32"/>
      <c r="V23" s="31"/>
      <c r="W23" s="30"/>
    </row>
    <row r="24" spans="1:23" ht="12.6" customHeight="1">
      <c r="A24" s="715"/>
      <c r="B24" s="720"/>
      <c r="C24" s="720"/>
      <c r="D24" s="37"/>
      <c r="E24" s="36"/>
      <c r="F24" s="729"/>
      <c r="G24" s="721" t="s">
        <v>64</v>
      </c>
      <c r="H24" s="722"/>
      <c r="I24" s="35"/>
      <c r="J24" s="777" t="s">
        <v>257</v>
      </c>
      <c r="K24" s="742"/>
      <c r="L24" s="470"/>
      <c r="M24" s="473"/>
      <c r="N24" s="212">
        <v>40634</v>
      </c>
      <c r="O24" s="33">
        <v>40634</v>
      </c>
      <c r="P24" s="764"/>
      <c r="Q24" s="786" t="s">
        <v>58</v>
      </c>
      <c r="R24" s="787"/>
      <c r="S24" s="131" t="s">
        <v>57</v>
      </c>
      <c r="T24" s="131" t="s">
        <v>56</v>
      </c>
      <c r="U24" s="131" t="s">
        <v>55</v>
      </c>
      <c r="V24" s="36">
        <v>40689</v>
      </c>
      <c r="W24" s="30"/>
    </row>
    <row r="25" spans="1:23" ht="12.6" customHeight="1">
      <c r="A25" s="715"/>
      <c r="B25" s="724" t="s">
        <v>256</v>
      </c>
      <c r="C25" s="725"/>
      <c r="D25" s="37"/>
      <c r="E25" s="36"/>
      <c r="F25" s="729"/>
      <c r="G25" s="721"/>
      <c r="H25" s="722"/>
      <c r="I25" s="35"/>
      <c r="J25" s="716"/>
      <c r="K25" s="717"/>
      <c r="L25" s="470"/>
      <c r="M25" s="473"/>
      <c r="N25" s="212"/>
      <c r="O25" s="33"/>
      <c r="P25" s="764"/>
      <c r="Q25" s="786" t="s">
        <v>205</v>
      </c>
      <c r="R25" s="787"/>
      <c r="S25" s="131"/>
      <c r="T25" s="131"/>
      <c r="U25" s="131"/>
      <c r="V25" s="207" t="s">
        <v>251</v>
      </c>
      <c r="W25" s="30"/>
    </row>
    <row r="26" spans="1:23" ht="12.6" customHeight="1">
      <c r="A26" s="715"/>
      <c r="B26" s="719" t="s">
        <v>255</v>
      </c>
      <c r="C26" s="719"/>
      <c r="D26" s="38" t="s">
        <v>59</v>
      </c>
      <c r="E26" s="213">
        <v>40811</v>
      </c>
      <c r="F26" s="729"/>
      <c r="G26" s="721" t="s">
        <v>254</v>
      </c>
      <c r="H26" s="722"/>
      <c r="I26" s="35"/>
      <c r="J26" s="777" t="s">
        <v>253</v>
      </c>
      <c r="K26" s="742"/>
      <c r="L26" s="470"/>
      <c r="M26" s="473"/>
      <c r="N26" s="212">
        <v>40653</v>
      </c>
      <c r="O26" s="33">
        <v>40653</v>
      </c>
      <c r="P26" s="764"/>
      <c r="Q26" s="786" t="s">
        <v>204</v>
      </c>
      <c r="R26" s="787"/>
      <c r="S26" s="131"/>
      <c r="T26" s="131"/>
      <c r="U26" s="131"/>
      <c r="V26" s="31"/>
      <c r="W26" s="30"/>
    </row>
    <row r="27" spans="1:23" ht="12.6" customHeight="1">
      <c r="A27" s="715"/>
      <c r="B27" s="720">
        <v>540</v>
      </c>
      <c r="C27" s="720"/>
      <c r="D27" s="37"/>
      <c r="E27" s="207" t="s">
        <v>252</v>
      </c>
      <c r="F27" s="729"/>
      <c r="G27" s="721" t="s">
        <v>453</v>
      </c>
      <c r="H27" s="722"/>
      <c r="I27" s="35"/>
      <c r="J27" s="716"/>
      <c r="K27" s="717"/>
      <c r="L27" s="470"/>
      <c r="M27" s="473"/>
      <c r="N27" s="212"/>
      <c r="O27" s="33"/>
      <c r="P27" s="764"/>
      <c r="Q27" s="786"/>
      <c r="R27" s="787"/>
      <c r="S27" s="131"/>
      <c r="T27" s="131"/>
      <c r="U27" s="131"/>
      <c r="V27" s="36"/>
      <c r="W27" s="30"/>
    </row>
    <row r="28" spans="1:23" ht="12.6" customHeight="1">
      <c r="A28" s="715"/>
      <c r="B28" s="204"/>
      <c r="C28" s="203"/>
      <c r="D28" s="202"/>
      <c r="E28" s="202"/>
      <c r="F28" s="729"/>
      <c r="G28" s="721"/>
      <c r="H28" s="722"/>
      <c r="I28" s="35"/>
      <c r="J28" s="716"/>
      <c r="K28" s="717"/>
      <c r="L28" s="470"/>
      <c r="M28" s="473"/>
      <c r="N28" s="212"/>
      <c r="O28" s="33"/>
      <c r="P28" s="764"/>
      <c r="Q28" s="786" t="s">
        <v>53</v>
      </c>
      <c r="R28" s="787"/>
      <c r="S28" s="131" t="s">
        <v>49</v>
      </c>
      <c r="T28" s="131" t="s">
        <v>200</v>
      </c>
      <c r="U28" s="131" t="s">
        <v>48</v>
      </c>
      <c r="V28" s="36" t="s">
        <v>52</v>
      </c>
      <c r="W28" s="30"/>
    </row>
    <row r="29" spans="1:23" ht="12.6" customHeight="1">
      <c r="A29" s="715"/>
      <c r="B29" s="204"/>
      <c r="C29" s="203"/>
      <c r="D29" s="202"/>
      <c r="E29" s="202"/>
      <c r="F29" s="729"/>
      <c r="G29" s="721" t="s">
        <v>54</v>
      </c>
      <c r="H29" s="722"/>
      <c r="I29" s="35">
        <v>15</v>
      </c>
      <c r="J29" s="741" t="s">
        <v>248</v>
      </c>
      <c r="K29" s="742"/>
      <c r="L29" s="492" t="s">
        <v>250</v>
      </c>
      <c r="M29" s="496"/>
      <c r="N29" s="212">
        <v>40653</v>
      </c>
      <c r="O29" s="33">
        <v>40653</v>
      </c>
      <c r="P29" s="764"/>
      <c r="Q29" s="786" t="s">
        <v>203</v>
      </c>
      <c r="R29" s="787"/>
      <c r="S29" s="131"/>
      <c r="T29" s="131"/>
      <c r="U29" s="131"/>
      <c r="V29" s="207" t="s">
        <v>246</v>
      </c>
      <c r="W29" s="30"/>
    </row>
    <row r="30" spans="1:23" ht="12.6" customHeight="1">
      <c r="A30" s="715"/>
      <c r="B30" s="204"/>
      <c r="C30" s="203"/>
      <c r="D30" s="202"/>
      <c r="E30" s="202"/>
      <c r="F30" s="729"/>
      <c r="G30" s="721" t="s">
        <v>249</v>
      </c>
      <c r="H30" s="722"/>
      <c r="I30" s="35"/>
      <c r="J30" s="716" t="s">
        <v>244</v>
      </c>
      <c r="K30" s="717"/>
      <c r="L30" s="470">
        <v>2.7</v>
      </c>
      <c r="M30" s="473"/>
      <c r="N30" s="212"/>
      <c r="O30" s="33"/>
      <c r="P30" s="764"/>
      <c r="Q30" s="786"/>
      <c r="R30" s="787"/>
      <c r="S30" s="131"/>
      <c r="T30" s="131"/>
      <c r="U30" s="131"/>
      <c r="V30" s="31"/>
      <c r="W30" s="30"/>
    </row>
    <row r="31" spans="1:23" ht="12.6" customHeight="1">
      <c r="A31" s="715"/>
      <c r="B31" s="518"/>
      <c r="C31" s="519"/>
      <c r="D31" s="514"/>
      <c r="E31" s="514"/>
      <c r="F31" s="729"/>
      <c r="G31" s="721"/>
      <c r="H31" s="722"/>
      <c r="I31" s="35"/>
      <c r="J31" s="716"/>
      <c r="K31" s="717"/>
      <c r="L31" s="470"/>
      <c r="M31" s="473"/>
      <c r="N31" s="212"/>
      <c r="O31" s="33"/>
      <c r="P31" s="764"/>
      <c r="Q31" s="786" t="s">
        <v>202</v>
      </c>
      <c r="R31" s="787"/>
      <c r="S31" s="131" t="s">
        <v>49</v>
      </c>
      <c r="T31" s="131" t="s">
        <v>200</v>
      </c>
      <c r="U31" s="131" t="s">
        <v>48</v>
      </c>
      <c r="V31" s="36" t="s">
        <v>47</v>
      </c>
      <c r="W31" s="30"/>
    </row>
    <row r="32" spans="1:23" ht="12.6" customHeight="1">
      <c r="A32" s="715"/>
      <c r="B32" s="518"/>
      <c r="C32" s="519"/>
      <c r="D32" s="514"/>
      <c r="E32" s="514"/>
      <c r="F32" s="729"/>
      <c r="G32" s="721" t="s">
        <v>51</v>
      </c>
      <c r="H32" s="722"/>
      <c r="I32" s="35">
        <v>5</v>
      </c>
      <c r="J32" s="741" t="s">
        <v>248</v>
      </c>
      <c r="K32" s="742"/>
      <c r="L32" s="492" t="s">
        <v>247</v>
      </c>
      <c r="M32" s="496"/>
      <c r="N32" s="212">
        <v>40734</v>
      </c>
      <c r="O32" s="33">
        <v>40735</v>
      </c>
      <c r="P32" s="764"/>
      <c r="Q32" s="786" t="s">
        <v>201</v>
      </c>
      <c r="R32" s="787"/>
      <c r="S32" s="131"/>
      <c r="T32" s="131"/>
      <c r="U32" s="131"/>
      <c r="V32" s="207" t="s">
        <v>241</v>
      </c>
      <c r="W32" s="30"/>
    </row>
    <row r="33" spans="1:23" ht="12.6" customHeight="1">
      <c r="A33" s="715"/>
      <c r="B33" s="518"/>
      <c r="C33" s="519"/>
      <c r="D33" s="514"/>
      <c r="E33" s="514"/>
      <c r="F33" s="729"/>
      <c r="G33" s="721" t="s">
        <v>245</v>
      </c>
      <c r="H33" s="722"/>
      <c r="I33" s="35"/>
      <c r="J33" s="716" t="s">
        <v>244</v>
      </c>
      <c r="K33" s="717"/>
      <c r="L33" s="470">
        <v>0.9</v>
      </c>
      <c r="M33" s="473"/>
      <c r="N33" s="212"/>
      <c r="O33" s="33"/>
      <c r="P33" s="764"/>
      <c r="Q33" s="786"/>
      <c r="R33" s="787"/>
      <c r="S33" s="131"/>
      <c r="T33" s="131"/>
      <c r="U33" s="131"/>
      <c r="V33" s="31"/>
      <c r="W33" s="30"/>
    </row>
    <row r="34" spans="1:23" ht="12.6" customHeight="1">
      <c r="A34" s="715"/>
      <c r="B34" s="204"/>
      <c r="C34" s="203"/>
      <c r="D34" s="202"/>
      <c r="E34" s="202"/>
      <c r="F34" s="729"/>
      <c r="G34" s="721"/>
      <c r="H34" s="722"/>
      <c r="I34" s="35"/>
      <c r="J34" s="716"/>
      <c r="K34" s="717"/>
      <c r="L34" s="470"/>
      <c r="M34" s="473"/>
      <c r="N34" s="212"/>
      <c r="O34" s="33"/>
      <c r="P34" s="764"/>
      <c r="Q34" s="786" t="s">
        <v>50</v>
      </c>
      <c r="R34" s="787"/>
      <c r="S34" s="131" t="s">
        <v>49</v>
      </c>
      <c r="T34" s="131" t="s">
        <v>200</v>
      </c>
      <c r="U34" s="131" t="s">
        <v>48</v>
      </c>
      <c r="V34" s="36" t="s">
        <v>47</v>
      </c>
      <c r="W34" s="30"/>
    </row>
    <row r="35" spans="1:23" ht="12.6" customHeight="1">
      <c r="A35" s="715"/>
      <c r="B35" s="798" t="s">
        <v>455</v>
      </c>
      <c r="C35" s="799"/>
      <c r="D35" s="799"/>
      <c r="E35" s="799"/>
      <c r="F35" s="729"/>
      <c r="G35" s="211"/>
      <c r="H35" s="208"/>
      <c r="I35" s="214"/>
      <c r="J35" s="209"/>
      <c r="K35" s="209"/>
      <c r="L35" s="515"/>
      <c r="M35" s="208"/>
      <c r="N35" s="209"/>
      <c r="O35" s="517"/>
      <c r="P35" s="764"/>
      <c r="Q35" s="786" t="s">
        <v>46</v>
      </c>
      <c r="R35" s="787"/>
      <c r="S35" s="131"/>
      <c r="T35" s="131"/>
      <c r="U35" s="131"/>
      <c r="V35" s="207" t="s">
        <v>241</v>
      </c>
      <c r="W35" s="30"/>
    </row>
    <row r="36" spans="1:23" ht="12.6" customHeight="1">
      <c r="A36" s="715"/>
      <c r="B36" s="799"/>
      <c r="C36" s="799"/>
      <c r="D36" s="799"/>
      <c r="E36" s="799"/>
      <c r="F36" s="729"/>
      <c r="G36" s="211"/>
      <c r="H36" s="209"/>
      <c r="I36" s="515"/>
      <c r="J36" s="515"/>
      <c r="K36" s="209"/>
      <c r="L36" s="515"/>
      <c r="M36" s="209"/>
      <c r="N36" s="515"/>
      <c r="O36" s="517"/>
      <c r="P36" s="764"/>
      <c r="Q36" s="786"/>
      <c r="R36" s="787"/>
      <c r="S36" s="131"/>
      <c r="T36" s="131"/>
      <c r="U36" s="131"/>
      <c r="V36" s="31"/>
      <c r="W36" s="30"/>
    </row>
    <row r="37" spans="1:23" ht="12.6" customHeight="1">
      <c r="A37" s="715"/>
      <c r="B37" s="799"/>
      <c r="C37" s="799"/>
      <c r="D37" s="799"/>
      <c r="E37" s="799"/>
      <c r="F37" s="729"/>
      <c r="G37" s="211"/>
      <c r="H37" s="209"/>
      <c r="I37" s="515"/>
      <c r="J37" s="516"/>
      <c r="K37" s="210"/>
      <c r="L37" s="516"/>
      <c r="M37" s="209"/>
      <c r="N37" s="515"/>
      <c r="O37" s="517"/>
      <c r="P37" s="764"/>
      <c r="Q37" s="786"/>
      <c r="R37" s="787"/>
      <c r="S37" s="131"/>
      <c r="T37" s="131"/>
      <c r="U37" s="131"/>
      <c r="V37" s="36"/>
      <c r="W37" s="30"/>
    </row>
    <row r="38" spans="1:23" ht="12.6" customHeight="1">
      <c r="A38" s="715"/>
      <c r="B38" s="204"/>
      <c r="C38" s="203"/>
      <c r="D38" s="202"/>
      <c r="E38" s="202"/>
      <c r="F38" s="729"/>
      <c r="G38" s="731"/>
      <c r="H38" s="732"/>
      <c r="I38" s="35"/>
      <c r="J38" s="711" t="s">
        <v>243</v>
      </c>
      <c r="K38" s="712"/>
      <c r="L38" s="498" t="s">
        <v>242</v>
      </c>
      <c r="M38" s="499"/>
      <c r="N38" s="34"/>
      <c r="O38" s="33"/>
      <c r="P38" s="764"/>
      <c r="Q38" s="786"/>
      <c r="R38" s="787"/>
      <c r="S38" s="131"/>
      <c r="T38" s="131"/>
      <c r="U38" s="131"/>
      <c r="V38" s="207"/>
      <c r="W38" s="30"/>
    </row>
    <row r="39" spans="1:23" ht="12.6" customHeight="1">
      <c r="A39" s="715"/>
      <c r="B39" s="204"/>
      <c r="C39" s="203"/>
      <c r="D39" s="198"/>
      <c r="E39" s="198"/>
      <c r="F39" s="730"/>
      <c r="G39" s="709"/>
      <c r="H39" s="710"/>
      <c r="I39" s="29"/>
      <c r="J39" s="713"/>
      <c r="K39" s="714"/>
      <c r="L39" s="474">
        <f>SUM(L23:L38)</f>
        <v>3.6</v>
      </c>
      <c r="M39" s="497" t="s">
        <v>444</v>
      </c>
      <c r="N39" s="28"/>
      <c r="O39" s="27"/>
      <c r="P39" s="785"/>
      <c r="Q39" s="778"/>
      <c r="R39" s="779"/>
      <c r="S39" s="206"/>
      <c r="T39" s="206"/>
      <c r="U39" s="206"/>
      <c r="V39" s="26"/>
      <c r="W39" s="25"/>
    </row>
    <row r="40" spans="1:23" ht="12.6" customHeight="1">
      <c r="A40" s="715"/>
      <c r="B40" s="204"/>
      <c r="C40" s="203"/>
      <c r="D40" s="205"/>
      <c r="E40" s="205"/>
      <c r="F40" s="800" t="s">
        <v>45</v>
      </c>
      <c r="G40" s="801"/>
      <c r="H40" s="801"/>
      <c r="I40" s="802"/>
      <c r="J40" s="805" t="s">
        <v>240</v>
      </c>
      <c r="K40" s="800" t="s">
        <v>239</v>
      </c>
      <c r="L40" s="801"/>
      <c r="M40" s="801"/>
      <c r="N40" s="801"/>
      <c r="O40" s="802"/>
      <c r="P40" s="782" t="s">
        <v>44</v>
      </c>
      <c r="Q40" s="783"/>
      <c r="R40" s="784"/>
      <c r="S40" s="24" t="s">
        <v>238</v>
      </c>
      <c r="T40" s="23">
        <v>9</v>
      </c>
      <c r="U40" s="22" t="s">
        <v>43</v>
      </c>
      <c r="V40" s="21"/>
      <c r="W40" s="788"/>
    </row>
    <row r="41" spans="1:23" ht="12.6" customHeight="1">
      <c r="A41" s="715"/>
      <c r="B41" s="204"/>
      <c r="C41" s="203"/>
      <c r="D41" s="202"/>
      <c r="E41" s="202"/>
      <c r="F41" s="20"/>
      <c r="G41" s="19"/>
      <c r="H41" s="768">
        <v>8.1199999999999992</v>
      </c>
      <c r="I41" s="770" t="s">
        <v>236</v>
      </c>
      <c r="J41" s="806"/>
      <c r="K41" s="18"/>
      <c r="L41" s="201" t="s">
        <v>237</v>
      </c>
      <c r="M41" s="201"/>
      <c r="N41" s="17">
        <f>L22+L39</f>
        <v>3.66</v>
      </c>
      <c r="O41" s="16" t="s">
        <v>236</v>
      </c>
      <c r="P41" s="15"/>
      <c r="Q41" s="774">
        <v>20</v>
      </c>
      <c r="R41" s="770" t="s">
        <v>43</v>
      </c>
      <c r="S41" s="765" t="s">
        <v>235</v>
      </c>
      <c r="T41" s="766"/>
      <c r="U41" s="766"/>
      <c r="V41" s="767"/>
      <c r="W41" s="789"/>
    </row>
    <row r="42" spans="1:23" ht="12.6" customHeight="1">
      <c r="A42" s="715"/>
      <c r="B42" s="200"/>
      <c r="C42" s="199"/>
      <c r="D42" s="198"/>
      <c r="E42" s="198"/>
      <c r="F42" s="14"/>
      <c r="G42" s="13"/>
      <c r="H42" s="769"/>
      <c r="I42" s="771"/>
      <c r="J42" s="807"/>
      <c r="K42" s="808" t="s">
        <v>41</v>
      </c>
      <c r="L42" s="809"/>
      <c r="M42" s="467"/>
      <c r="N42" s="197">
        <f>IF(H41&lt;1,"",ROUNDDOWN((H41-N41)/H41,1)*10)</f>
        <v>5</v>
      </c>
      <c r="O42" s="196" t="s">
        <v>42</v>
      </c>
      <c r="P42" s="12"/>
      <c r="Q42" s="773"/>
      <c r="R42" s="771"/>
      <c r="S42" s="772" t="s">
        <v>41</v>
      </c>
      <c r="T42" s="773"/>
      <c r="U42" s="11">
        <f>IF(Q41&lt;1,"",ROUNDDOWN((Q41-T40)/Q41,1)*10)</f>
        <v>5</v>
      </c>
      <c r="V42" s="196" t="s">
        <v>40</v>
      </c>
      <c r="W42" s="790"/>
    </row>
    <row r="43" spans="1:23" ht="4.5" customHeight="1">
      <c r="A43" s="715"/>
      <c r="B43" s="10"/>
      <c r="C43" s="10"/>
      <c r="D43" s="10"/>
      <c r="E43" s="10"/>
      <c r="F43" s="10"/>
      <c r="G43" s="10"/>
      <c r="H43" s="10"/>
      <c r="I43" s="10"/>
      <c r="J43" s="10"/>
      <c r="K43" s="10"/>
      <c r="L43" s="10"/>
      <c r="M43" s="10"/>
      <c r="N43" s="10"/>
      <c r="O43" s="10"/>
      <c r="P43" s="10"/>
      <c r="Q43" s="10"/>
      <c r="R43" s="10"/>
      <c r="S43" s="10"/>
      <c r="T43" s="10"/>
      <c r="U43" s="10"/>
      <c r="V43" s="10"/>
      <c r="W43" s="10"/>
    </row>
    <row r="44" spans="1:23" ht="9.9" customHeight="1">
      <c r="A44" s="715"/>
      <c r="B44" s="9" t="s">
        <v>424</v>
      </c>
      <c r="C44" s="8"/>
      <c r="R44" s="195" t="s">
        <v>433</v>
      </c>
    </row>
    <row r="45" spans="1:23" ht="9.9" customHeight="1">
      <c r="A45" s="715"/>
      <c r="B45" s="9" t="s">
        <v>442</v>
      </c>
      <c r="C45" s="8"/>
      <c r="R45" s="195"/>
    </row>
    <row r="46" spans="1:23" ht="9.9" customHeight="1">
      <c r="A46" s="715"/>
      <c r="B46" s="9" t="s">
        <v>560</v>
      </c>
      <c r="C46" s="8"/>
      <c r="R46" s="195"/>
    </row>
    <row r="47" spans="1:23" ht="9.9" customHeight="1">
      <c r="A47" s="715"/>
      <c r="B47" s="9" t="s">
        <v>557</v>
      </c>
      <c r="C47" s="8"/>
      <c r="R47" s="195"/>
    </row>
  </sheetData>
  <mergeCells count="130">
    <mergeCell ref="B20:C20"/>
    <mergeCell ref="N11:O11"/>
    <mergeCell ref="B15:C15"/>
    <mergeCell ref="B35:E37"/>
    <mergeCell ref="Q38:R38"/>
    <mergeCell ref="F40:I40"/>
    <mergeCell ref="G13:H13"/>
    <mergeCell ref="F13:F22"/>
    <mergeCell ref="Q29:R29"/>
    <mergeCell ref="Q30:R30"/>
    <mergeCell ref="Q31:R31"/>
    <mergeCell ref="Q32:R32"/>
    <mergeCell ref="Q33:R33"/>
    <mergeCell ref="Q34:R34"/>
    <mergeCell ref="K40:O40"/>
    <mergeCell ref="J40:J42"/>
    <mergeCell ref="K42:L42"/>
    <mergeCell ref="Q28:R28"/>
    <mergeCell ref="J22:K22"/>
    <mergeCell ref="Q13:R13"/>
    <mergeCell ref="Q14:R14"/>
    <mergeCell ref="Q35:R35"/>
    <mergeCell ref="Q36:R36"/>
    <mergeCell ref="G18:H18"/>
    <mergeCell ref="J32:K32"/>
    <mergeCell ref="Q19:R19"/>
    <mergeCell ref="J31:K31"/>
    <mergeCell ref="Q24:R24"/>
    <mergeCell ref="Q25:R25"/>
    <mergeCell ref="Q26:R26"/>
    <mergeCell ref="Q27:R27"/>
    <mergeCell ref="G31:H31"/>
    <mergeCell ref="G32:H32"/>
    <mergeCell ref="Q20:R20"/>
    <mergeCell ref="W40:W42"/>
    <mergeCell ref="F9:W9"/>
    <mergeCell ref="C7:F7"/>
    <mergeCell ref="F11:H12"/>
    <mergeCell ref="H5:J5"/>
    <mergeCell ref="H6:J6"/>
    <mergeCell ref="H7:J7"/>
    <mergeCell ref="G14:H14"/>
    <mergeCell ref="B9:C12"/>
    <mergeCell ref="D11:D12"/>
    <mergeCell ref="E11:E12"/>
    <mergeCell ref="I11:I12"/>
    <mergeCell ref="F10:O10"/>
    <mergeCell ref="C5:F5"/>
    <mergeCell ref="C6:F6"/>
    <mergeCell ref="P11:R12"/>
    <mergeCell ref="P10:V10"/>
    <mergeCell ref="T11:T12"/>
    <mergeCell ref="U11:U12"/>
    <mergeCell ref="V11:V12"/>
    <mergeCell ref="B13:C13"/>
    <mergeCell ref="G19:H19"/>
    <mergeCell ref="G20:H20"/>
    <mergeCell ref="B14:C14"/>
    <mergeCell ref="D9:E10"/>
    <mergeCell ref="S41:V41"/>
    <mergeCell ref="H41:H42"/>
    <mergeCell ref="I41:I42"/>
    <mergeCell ref="S42:T42"/>
    <mergeCell ref="Q41:Q42"/>
    <mergeCell ref="J23:K23"/>
    <mergeCell ref="J24:K24"/>
    <mergeCell ref="J25:K25"/>
    <mergeCell ref="J26:K26"/>
    <mergeCell ref="Q39:R39"/>
    <mergeCell ref="G28:H28"/>
    <mergeCell ref="G29:H29"/>
    <mergeCell ref="G23:H23"/>
    <mergeCell ref="G24:H24"/>
    <mergeCell ref="G25:H25"/>
    <mergeCell ref="G27:H27"/>
    <mergeCell ref="G26:H26"/>
    <mergeCell ref="R41:R42"/>
    <mergeCell ref="P40:R40"/>
    <mergeCell ref="G30:H30"/>
    <mergeCell ref="J27:K27"/>
    <mergeCell ref="P23:P39"/>
    <mergeCell ref="Q37:R37"/>
    <mergeCell ref="G33:H33"/>
    <mergeCell ref="G34:H34"/>
    <mergeCell ref="G38:H38"/>
    <mergeCell ref="L6:R7"/>
    <mergeCell ref="U2:W2"/>
    <mergeCell ref="K4:Q4"/>
    <mergeCell ref="J28:K28"/>
    <mergeCell ref="J29:K29"/>
    <mergeCell ref="J30:K30"/>
    <mergeCell ref="N2:S2"/>
    <mergeCell ref="S4:W4"/>
    <mergeCell ref="S6:W6"/>
    <mergeCell ref="S7:V7"/>
    <mergeCell ref="L5:R5"/>
    <mergeCell ref="S11:S12"/>
    <mergeCell ref="Q15:R15"/>
    <mergeCell ref="Q17:R17"/>
    <mergeCell ref="Q18:R18"/>
    <mergeCell ref="L12:M12"/>
    <mergeCell ref="J11:M11"/>
    <mergeCell ref="J12:K12"/>
    <mergeCell ref="W11:W12"/>
    <mergeCell ref="P13:P22"/>
    <mergeCell ref="Q16:R16"/>
    <mergeCell ref="G39:H39"/>
    <mergeCell ref="J38:K39"/>
    <mergeCell ref="A1:A47"/>
    <mergeCell ref="J33:K33"/>
    <mergeCell ref="J34:K34"/>
    <mergeCell ref="B4:F4"/>
    <mergeCell ref="G4:J4"/>
    <mergeCell ref="B26:C26"/>
    <mergeCell ref="B27:C27"/>
    <mergeCell ref="G21:H21"/>
    <mergeCell ref="G22:H22"/>
    <mergeCell ref="G17:H17"/>
    <mergeCell ref="B21:C21"/>
    <mergeCell ref="B22:C22"/>
    <mergeCell ref="B23:C23"/>
    <mergeCell ref="B24:C24"/>
    <mergeCell ref="B25:C25"/>
    <mergeCell ref="B18:C18"/>
    <mergeCell ref="B19:C19"/>
    <mergeCell ref="G15:H15"/>
    <mergeCell ref="G16:H16"/>
    <mergeCell ref="B16:C16"/>
    <mergeCell ref="B17:C17"/>
    <mergeCell ref="F23:F39"/>
  </mergeCells>
  <phoneticPr fontId="3"/>
  <printOptions horizontalCentered="1" verticalCentered="1"/>
  <pageMargins left="0.39370078740157483" right="0.19685039370078741" top="0.59055118110236227" bottom="0.59055118110236227" header="0.59055118110236227" footer="0.59055118110236227"/>
  <pageSetup paperSize="9" scale="93" firstPageNumber="84" fitToWidth="0" orientation="landscape" useFirstPageNumber="1" r:id="rId1"/>
  <headerFooter>
    <oddFooter>&amp;R&amp;"ＭＳ 明朝,標準"&amp;6&lt;E&gt;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2060"/>
    <pageSetUpPr fitToPage="1"/>
  </sheetPr>
  <dimension ref="A1:N39"/>
  <sheetViews>
    <sheetView view="pageBreakPreview" zoomScale="85" zoomScaleNormal="100" zoomScaleSheetLayoutView="85" workbookViewId="0">
      <selection activeCell="K12" sqref="K12"/>
    </sheetView>
  </sheetViews>
  <sheetFormatPr defaultColWidth="9" defaultRowHeight="13.2"/>
  <cols>
    <col min="1" max="1" width="2.77734375" style="62" customWidth="1"/>
    <col min="2" max="2" width="13.6640625" style="62" customWidth="1"/>
    <col min="3" max="3" width="11.6640625" style="62" customWidth="1"/>
    <col min="4" max="4" width="11.109375" style="62" customWidth="1"/>
    <col min="5" max="5" width="11.88671875" style="62" customWidth="1"/>
    <col min="6" max="6" width="10.88671875" style="62" customWidth="1"/>
    <col min="7" max="7" width="11.109375" style="62" customWidth="1"/>
    <col min="8" max="8" width="10.88671875" style="62" customWidth="1"/>
    <col min="9" max="9" width="11.21875" style="62" customWidth="1"/>
    <col min="10" max="10" width="13.21875" style="62" customWidth="1"/>
    <col min="11" max="11" width="17.77734375" style="62" customWidth="1"/>
    <col min="12" max="12" width="3.6640625" style="62" customWidth="1"/>
    <col min="13" max="13" width="9.6640625" style="62" customWidth="1"/>
    <col min="14" max="14" width="3.6640625" style="62" customWidth="1"/>
    <col min="15" max="16384" width="9" style="62"/>
  </cols>
  <sheetData>
    <row r="1" spans="1:14" ht="13.5" customHeight="1">
      <c r="A1" s="715" t="s">
        <v>506</v>
      </c>
      <c r="B1" s="464" t="s">
        <v>510</v>
      </c>
    </row>
    <row r="2" spans="1:14" ht="15" customHeight="1">
      <c r="A2" s="715"/>
      <c r="J2" s="823" t="s">
        <v>400</v>
      </c>
      <c r="K2" s="824"/>
      <c r="L2" s="824"/>
      <c r="M2" s="824"/>
      <c r="N2" s="825"/>
    </row>
    <row r="3" spans="1:14" ht="20.25" customHeight="1">
      <c r="A3" s="715"/>
      <c r="B3" s="461" t="s">
        <v>579</v>
      </c>
      <c r="C3" s="106"/>
      <c r="D3" s="460"/>
      <c r="E3" s="105"/>
      <c r="F3" s="105"/>
      <c r="G3" s="105"/>
      <c r="H3" s="105"/>
      <c r="I3" s="105"/>
      <c r="J3" s="459" t="s">
        <v>580</v>
      </c>
      <c r="K3" s="103"/>
      <c r="L3" s="103"/>
      <c r="M3" s="103"/>
      <c r="N3" s="102"/>
    </row>
    <row r="4" spans="1:14" ht="15.9" customHeight="1">
      <c r="A4" s="715"/>
      <c r="J4" s="101" t="s">
        <v>128</v>
      </c>
      <c r="K4" s="826" t="s">
        <v>410</v>
      </c>
      <c r="L4" s="826"/>
      <c r="M4" s="826"/>
      <c r="N4" s="100"/>
    </row>
    <row r="5" spans="1:14" ht="15.9" customHeight="1">
      <c r="A5" s="715"/>
      <c r="B5" s="99" t="s">
        <v>127</v>
      </c>
      <c r="C5" s="99" t="s">
        <v>126</v>
      </c>
      <c r="D5" s="98" t="s">
        <v>423</v>
      </c>
      <c r="E5" s="97"/>
      <c r="F5" s="97"/>
      <c r="G5" s="97"/>
      <c r="H5" s="97"/>
      <c r="I5" s="96"/>
      <c r="J5" s="689" t="s">
        <v>125</v>
      </c>
      <c r="K5" s="95" t="s">
        <v>124</v>
      </c>
      <c r="L5" s="827" t="s">
        <v>123</v>
      </c>
      <c r="M5" s="828"/>
      <c r="N5" s="829"/>
    </row>
    <row r="6" spans="1:14" ht="15.9" customHeight="1">
      <c r="A6" s="715"/>
      <c r="B6" s="94" t="s">
        <v>122</v>
      </c>
      <c r="C6" s="94" t="s">
        <v>121</v>
      </c>
      <c r="D6" s="93" t="s">
        <v>319</v>
      </c>
      <c r="E6" s="79" t="s">
        <v>120</v>
      </c>
      <c r="F6" s="79" t="s">
        <v>119</v>
      </c>
      <c r="G6" s="79" t="s">
        <v>118</v>
      </c>
      <c r="H6" s="79" t="s">
        <v>345</v>
      </c>
      <c r="I6" s="79" t="s">
        <v>117</v>
      </c>
      <c r="J6" s="690"/>
      <c r="K6" s="92" t="s">
        <v>116</v>
      </c>
      <c r="L6" s="830" t="s">
        <v>115</v>
      </c>
      <c r="M6" s="831"/>
      <c r="N6" s="832"/>
    </row>
    <row r="7" spans="1:14" ht="15.9" customHeight="1">
      <c r="A7" s="715"/>
      <c r="B7" s="91" t="s">
        <v>78</v>
      </c>
      <c r="C7" s="90" t="s">
        <v>581</v>
      </c>
      <c r="D7" s="319">
        <v>-3</v>
      </c>
      <c r="E7" s="320"/>
      <c r="F7" s="321"/>
      <c r="G7" s="321"/>
      <c r="H7" s="319">
        <v>-402</v>
      </c>
      <c r="I7" s="321"/>
      <c r="J7" s="322">
        <f>D7*1080+H7*30</f>
        <v>-15300</v>
      </c>
      <c r="K7" s="89" t="s">
        <v>113</v>
      </c>
      <c r="L7" s="77" t="s">
        <v>106</v>
      </c>
      <c r="M7" s="76">
        <f>D8</f>
        <v>3</v>
      </c>
      <c r="N7" s="75" t="s">
        <v>103</v>
      </c>
    </row>
    <row r="8" spans="1:14" ht="15.9" customHeight="1">
      <c r="A8" s="715"/>
      <c r="B8" s="71" t="s">
        <v>498</v>
      </c>
      <c r="C8" s="88" t="s">
        <v>582</v>
      </c>
      <c r="D8" s="323">
        <v>3</v>
      </c>
      <c r="E8" s="324"/>
      <c r="F8" s="325"/>
      <c r="G8" s="325"/>
      <c r="H8" s="323">
        <v>400</v>
      </c>
      <c r="I8" s="325"/>
      <c r="J8" s="323">
        <f>D8*1080+H8*30</f>
        <v>15240</v>
      </c>
      <c r="K8" s="87" t="s">
        <v>111</v>
      </c>
      <c r="L8" s="70" t="s">
        <v>105</v>
      </c>
      <c r="M8" s="69">
        <f>H8</f>
        <v>400</v>
      </c>
      <c r="N8" s="68" t="s">
        <v>103</v>
      </c>
    </row>
    <row r="9" spans="1:14" ht="15.9" customHeight="1">
      <c r="A9" s="715"/>
      <c r="B9" s="91" t="s">
        <v>78</v>
      </c>
      <c r="C9" s="90" t="s">
        <v>581</v>
      </c>
      <c r="D9" s="326"/>
      <c r="E9" s="327"/>
      <c r="F9" s="327"/>
      <c r="G9" s="327"/>
      <c r="H9" s="328">
        <v>-225</v>
      </c>
      <c r="I9" s="327"/>
      <c r="J9" s="322">
        <f t="shared" ref="J9:J22" si="0">D9*1080+H9*30</f>
        <v>-6750</v>
      </c>
      <c r="K9" s="302" t="s">
        <v>346</v>
      </c>
      <c r="L9" s="77" t="s">
        <v>106</v>
      </c>
      <c r="M9" s="76"/>
      <c r="N9" s="75" t="s">
        <v>103</v>
      </c>
    </row>
    <row r="10" spans="1:14" ht="15.9" customHeight="1">
      <c r="A10" s="715"/>
      <c r="B10" s="71" t="s">
        <v>499</v>
      </c>
      <c r="C10" s="88" t="s">
        <v>582</v>
      </c>
      <c r="D10" s="323"/>
      <c r="E10" s="325"/>
      <c r="F10" s="325"/>
      <c r="G10" s="325"/>
      <c r="H10" s="323">
        <v>220</v>
      </c>
      <c r="I10" s="325"/>
      <c r="J10" s="323">
        <f t="shared" si="0"/>
        <v>6600</v>
      </c>
      <c r="K10" s="71" t="s">
        <v>347</v>
      </c>
      <c r="L10" s="70" t="s">
        <v>105</v>
      </c>
      <c r="M10" s="69">
        <f>H10</f>
        <v>220</v>
      </c>
      <c r="N10" s="68" t="s">
        <v>103</v>
      </c>
    </row>
    <row r="11" spans="1:14" ht="15.9" customHeight="1">
      <c r="A11" s="715"/>
      <c r="B11" s="91" t="s">
        <v>78</v>
      </c>
      <c r="C11" s="90" t="s">
        <v>581</v>
      </c>
      <c r="D11" s="326"/>
      <c r="E11" s="327"/>
      <c r="F11" s="327"/>
      <c r="G11" s="327"/>
      <c r="H11" s="328">
        <v>-5</v>
      </c>
      <c r="I11" s="327"/>
      <c r="J11" s="549">
        <f t="shared" si="0"/>
        <v>-150</v>
      </c>
      <c r="K11" s="541"/>
      <c r="L11" s="542" t="s">
        <v>106</v>
      </c>
      <c r="M11" s="543"/>
      <c r="N11" s="545" t="s">
        <v>103</v>
      </c>
    </row>
    <row r="12" spans="1:14" ht="15.9" customHeight="1">
      <c r="A12" s="715"/>
      <c r="B12" s="71" t="s">
        <v>499</v>
      </c>
      <c r="C12" s="88" t="s">
        <v>582</v>
      </c>
      <c r="D12" s="323"/>
      <c r="E12" s="325"/>
      <c r="F12" s="325"/>
      <c r="G12" s="325"/>
      <c r="H12" s="323">
        <v>5</v>
      </c>
      <c r="I12" s="325"/>
      <c r="J12" s="550">
        <f t="shared" si="0"/>
        <v>150</v>
      </c>
      <c r="K12" s="538" t="s">
        <v>341</v>
      </c>
      <c r="L12" s="539" t="s">
        <v>105</v>
      </c>
      <c r="M12" s="540"/>
      <c r="N12" s="546" t="s">
        <v>103</v>
      </c>
    </row>
    <row r="13" spans="1:14" ht="15.9" customHeight="1">
      <c r="A13" s="715"/>
      <c r="B13" s="91" t="s">
        <v>78</v>
      </c>
      <c r="C13" s="90" t="s">
        <v>581</v>
      </c>
      <c r="D13" s="328">
        <v>-24</v>
      </c>
      <c r="E13" s="327"/>
      <c r="F13" s="327"/>
      <c r="G13" s="327"/>
      <c r="H13" s="328">
        <v>-1356</v>
      </c>
      <c r="I13" s="327"/>
      <c r="J13" s="549">
        <f t="shared" si="0"/>
        <v>-66600</v>
      </c>
      <c r="K13" s="541" t="s">
        <v>113</v>
      </c>
      <c r="L13" s="542" t="s">
        <v>106</v>
      </c>
      <c r="M13" s="543">
        <f>D14</f>
        <v>24</v>
      </c>
      <c r="N13" s="545" t="s">
        <v>103</v>
      </c>
    </row>
    <row r="14" spans="1:14" ht="15.9" customHeight="1">
      <c r="A14" s="715"/>
      <c r="B14" s="71" t="s">
        <v>500</v>
      </c>
      <c r="C14" s="88" t="s">
        <v>582</v>
      </c>
      <c r="D14" s="323">
        <v>24</v>
      </c>
      <c r="E14" s="325"/>
      <c r="F14" s="325"/>
      <c r="G14" s="325"/>
      <c r="H14" s="323">
        <v>1360</v>
      </c>
      <c r="I14" s="325"/>
      <c r="J14" s="550">
        <f t="shared" si="0"/>
        <v>66720</v>
      </c>
      <c r="K14" s="538" t="s">
        <v>111</v>
      </c>
      <c r="L14" s="539" t="s">
        <v>105</v>
      </c>
      <c r="M14" s="540">
        <f>H14</f>
        <v>1360</v>
      </c>
      <c r="N14" s="546" t="s">
        <v>103</v>
      </c>
    </row>
    <row r="15" spans="1:14" ht="15.9" customHeight="1">
      <c r="A15" s="715"/>
      <c r="B15" s="91" t="s">
        <v>78</v>
      </c>
      <c r="C15" s="90" t="s">
        <v>581</v>
      </c>
      <c r="D15" s="328">
        <v>-8</v>
      </c>
      <c r="E15" s="327"/>
      <c r="F15" s="327"/>
      <c r="G15" s="327"/>
      <c r="H15" s="328">
        <v>-1487</v>
      </c>
      <c r="I15" s="327"/>
      <c r="J15" s="549">
        <f t="shared" si="0"/>
        <v>-53250</v>
      </c>
      <c r="K15" s="547" t="s">
        <v>522</v>
      </c>
      <c r="L15" s="542" t="s">
        <v>106</v>
      </c>
      <c r="M15" s="543">
        <v>8</v>
      </c>
      <c r="N15" s="545" t="s">
        <v>103</v>
      </c>
    </row>
    <row r="16" spans="1:14" ht="15.9" customHeight="1">
      <c r="A16" s="715"/>
      <c r="B16" s="71" t="s">
        <v>501</v>
      </c>
      <c r="C16" s="88" t="s">
        <v>582</v>
      </c>
      <c r="D16" s="323">
        <v>8</v>
      </c>
      <c r="E16" s="325"/>
      <c r="F16" s="325"/>
      <c r="G16" s="325"/>
      <c r="H16" s="323">
        <v>1490</v>
      </c>
      <c r="I16" s="325"/>
      <c r="J16" s="550">
        <f t="shared" si="0"/>
        <v>53340</v>
      </c>
      <c r="K16" s="548" t="s">
        <v>111</v>
      </c>
      <c r="L16" s="539" t="s">
        <v>105</v>
      </c>
      <c r="M16" s="540">
        <v>1490</v>
      </c>
      <c r="N16" s="546" t="s">
        <v>103</v>
      </c>
    </row>
    <row r="17" spans="1:14" ht="15.9" customHeight="1">
      <c r="A17" s="715"/>
      <c r="B17" s="91" t="s">
        <v>78</v>
      </c>
      <c r="C17" s="90" t="s">
        <v>581</v>
      </c>
      <c r="D17" s="328">
        <v>-55</v>
      </c>
      <c r="E17" s="327"/>
      <c r="F17" s="327"/>
      <c r="G17" s="327"/>
      <c r="H17" s="328">
        <v>-1920</v>
      </c>
      <c r="I17" s="327"/>
      <c r="J17" s="549">
        <f t="shared" si="0"/>
        <v>-117000</v>
      </c>
      <c r="K17" s="541" t="s">
        <v>113</v>
      </c>
      <c r="L17" s="542" t="s">
        <v>106</v>
      </c>
      <c r="M17" s="543">
        <f>D18</f>
        <v>55</v>
      </c>
      <c r="N17" s="545" t="s">
        <v>103</v>
      </c>
    </row>
    <row r="18" spans="1:14" ht="15.9" customHeight="1">
      <c r="A18" s="715"/>
      <c r="B18" s="71" t="s">
        <v>112</v>
      </c>
      <c r="C18" s="88" t="s">
        <v>582</v>
      </c>
      <c r="D18" s="323">
        <v>55</v>
      </c>
      <c r="E18" s="325"/>
      <c r="F18" s="325"/>
      <c r="G18" s="325"/>
      <c r="H18" s="323">
        <v>1910</v>
      </c>
      <c r="I18" s="325"/>
      <c r="J18" s="550">
        <f t="shared" si="0"/>
        <v>116700</v>
      </c>
      <c r="K18" s="538" t="s">
        <v>111</v>
      </c>
      <c r="L18" s="539" t="s">
        <v>105</v>
      </c>
      <c r="M18" s="540">
        <f>H18</f>
        <v>1910</v>
      </c>
      <c r="N18" s="546" t="s">
        <v>103</v>
      </c>
    </row>
    <row r="19" spans="1:14" ht="15.9" customHeight="1">
      <c r="A19" s="715"/>
      <c r="B19" s="91" t="s">
        <v>78</v>
      </c>
      <c r="C19" s="90" t="s">
        <v>581</v>
      </c>
      <c r="D19" s="329">
        <v>-50</v>
      </c>
      <c r="E19" s="330"/>
      <c r="F19" s="330"/>
      <c r="G19" s="330"/>
      <c r="H19" s="331">
        <v>-1980</v>
      </c>
      <c r="I19" s="330"/>
      <c r="J19" s="549">
        <f t="shared" si="0"/>
        <v>-113400</v>
      </c>
      <c r="K19" s="547" t="s">
        <v>110</v>
      </c>
      <c r="L19" s="542" t="s">
        <v>106</v>
      </c>
      <c r="M19" s="543">
        <f>D20</f>
        <v>50</v>
      </c>
      <c r="N19" s="545" t="s">
        <v>103</v>
      </c>
    </row>
    <row r="20" spans="1:14" ht="15.9" customHeight="1">
      <c r="A20" s="715"/>
      <c r="B20" s="71" t="s">
        <v>109</v>
      </c>
      <c r="C20" s="88" t="s">
        <v>582</v>
      </c>
      <c r="D20" s="332">
        <v>50</v>
      </c>
      <c r="E20" s="333"/>
      <c r="F20" s="333"/>
      <c r="G20" s="333"/>
      <c r="H20" s="332">
        <v>1970</v>
      </c>
      <c r="I20" s="333"/>
      <c r="J20" s="550">
        <f t="shared" si="0"/>
        <v>113100</v>
      </c>
      <c r="K20" s="548" t="s">
        <v>108</v>
      </c>
      <c r="L20" s="539" t="s">
        <v>105</v>
      </c>
      <c r="M20" s="540">
        <f>H20</f>
        <v>1970</v>
      </c>
      <c r="N20" s="546" t="s">
        <v>103</v>
      </c>
    </row>
    <row r="21" spans="1:14" ht="15.9" customHeight="1">
      <c r="A21" s="715"/>
      <c r="B21" s="91" t="s">
        <v>78</v>
      </c>
      <c r="C21" s="90" t="s">
        <v>581</v>
      </c>
      <c r="D21" s="334"/>
      <c r="E21" s="330"/>
      <c r="F21" s="330"/>
      <c r="G21" s="330"/>
      <c r="H21" s="329">
        <v>-5</v>
      </c>
      <c r="I21" s="330"/>
      <c r="J21" s="549">
        <f t="shared" si="0"/>
        <v>-150</v>
      </c>
      <c r="K21" s="541"/>
      <c r="L21" s="542" t="s">
        <v>106</v>
      </c>
      <c r="M21" s="543"/>
      <c r="N21" s="545" t="s">
        <v>103</v>
      </c>
    </row>
    <row r="22" spans="1:14" ht="15.9" customHeight="1">
      <c r="A22" s="715"/>
      <c r="B22" s="71" t="s">
        <v>109</v>
      </c>
      <c r="C22" s="88" t="s">
        <v>582</v>
      </c>
      <c r="D22" s="332"/>
      <c r="E22" s="333"/>
      <c r="F22" s="333"/>
      <c r="G22" s="333"/>
      <c r="H22" s="332">
        <v>5</v>
      </c>
      <c r="I22" s="333"/>
      <c r="J22" s="550">
        <f t="shared" si="0"/>
        <v>150</v>
      </c>
      <c r="K22" s="538" t="s">
        <v>341</v>
      </c>
      <c r="L22" s="539" t="s">
        <v>105</v>
      </c>
      <c r="M22" s="540"/>
      <c r="N22" s="546" t="s">
        <v>103</v>
      </c>
    </row>
    <row r="23" spans="1:14" ht="15.9" customHeight="1">
      <c r="A23" s="715"/>
      <c r="B23" s="85"/>
      <c r="C23" s="84"/>
      <c r="D23" s="173"/>
      <c r="E23" s="335"/>
      <c r="F23" s="335"/>
      <c r="G23" s="335"/>
      <c r="H23" s="335"/>
      <c r="I23" s="335"/>
      <c r="J23" s="551"/>
      <c r="K23" s="544"/>
      <c r="L23" s="542" t="s">
        <v>106</v>
      </c>
      <c r="M23" s="543"/>
      <c r="N23" s="545" t="s">
        <v>103</v>
      </c>
    </row>
    <row r="24" spans="1:14" ht="15.9" customHeight="1">
      <c r="A24" s="715"/>
      <c r="B24" s="79"/>
      <c r="C24" s="80"/>
      <c r="D24" s="86"/>
      <c r="E24" s="79"/>
      <c r="F24" s="79"/>
      <c r="G24" s="79"/>
      <c r="H24" s="79"/>
      <c r="I24" s="79"/>
      <c r="J24" s="78"/>
      <c r="K24" s="299"/>
      <c r="L24" s="70" t="s">
        <v>105</v>
      </c>
      <c r="M24" s="69"/>
      <c r="N24" s="68" t="s">
        <v>103</v>
      </c>
    </row>
    <row r="25" spans="1:14" ht="15.9" customHeight="1">
      <c r="A25" s="715"/>
      <c r="B25" s="85"/>
      <c r="C25" s="84"/>
      <c r="D25" s="438" t="s">
        <v>408</v>
      </c>
      <c r="E25" s="82"/>
      <c r="F25" s="82"/>
      <c r="G25" s="82"/>
      <c r="H25" s="82"/>
      <c r="I25" s="82"/>
      <c r="J25" s="81"/>
      <c r="K25" s="300"/>
      <c r="L25" s="77" t="s">
        <v>106</v>
      </c>
      <c r="M25" s="76"/>
      <c r="N25" s="75" t="s">
        <v>103</v>
      </c>
    </row>
    <row r="26" spans="1:14" ht="15.9" customHeight="1">
      <c r="A26" s="715"/>
      <c r="B26" s="79"/>
      <c r="C26" s="80"/>
      <c r="D26" s="439" t="s">
        <v>445</v>
      </c>
      <c r="E26" s="79"/>
      <c r="F26" s="79"/>
      <c r="G26" s="79"/>
      <c r="H26" s="79"/>
      <c r="I26" s="79"/>
      <c r="J26" s="78"/>
      <c r="K26" s="299"/>
      <c r="L26" s="70" t="s">
        <v>105</v>
      </c>
      <c r="M26" s="69"/>
      <c r="N26" s="68" t="s">
        <v>103</v>
      </c>
    </row>
    <row r="27" spans="1:14" ht="15.9" customHeight="1">
      <c r="A27" s="715"/>
      <c r="B27" s="85"/>
      <c r="C27" s="84"/>
      <c r="D27" s="83"/>
      <c r="E27" s="82"/>
      <c r="F27" s="82"/>
      <c r="G27" s="82"/>
      <c r="H27" s="82"/>
      <c r="I27" s="82"/>
      <c r="J27" s="81"/>
      <c r="K27" s="300"/>
      <c r="L27" s="77" t="s">
        <v>106</v>
      </c>
      <c r="M27" s="76"/>
      <c r="N27" s="75" t="s">
        <v>103</v>
      </c>
    </row>
    <row r="28" spans="1:14" ht="15.9" customHeight="1" thickBot="1">
      <c r="A28" s="715"/>
      <c r="B28" s="342"/>
      <c r="C28" s="343"/>
      <c r="D28" s="344"/>
      <c r="E28" s="342"/>
      <c r="F28" s="342"/>
      <c r="G28" s="342"/>
      <c r="H28" s="342"/>
      <c r="I28" s="342"/>
      <c r="J28" s="345"/>
      <c r="K28" s="342"/>
      <c r="L28" s="346" t="s">
        <v>105</v>
      </c>
      <c r="M28" s="347"/>
      <c r="N28" s="348" t="s">
        <v>103</v>
      </c>
    </row>
    <row r="29" spans="1:14" ht="15.9" customHeight="1" thickTop="1">
      <c r="A29" s="715"/>
      <c r="B29" s="552"/>
      <c r="C29" s="553"/>
      <c r="D29" s="554"/>
      <c r="E29" s="552"/>
      <c r="F29" s="552"/>
      <c r="G29" s="552"/>
      <c r="H29" s="555">
        <v>-7380</v>
      </c>
      <c r="I29" s="552"/>
      <c r="J29" s="556"/>
      <c r="K29" s="552"/>
      <c r="L29" s="557"/>
      <c r="M29" s="558"/>
      <c r="N29" s="559"/>
    </row>
    <row r="30" spans="1:14" ht="15.9" customHeight="1" thickBot="1">
      <c r="A30" s="715"/>
      <c r="B30" s="813" t="s">
        <v>107</v>
      </c>
      <c r="C30" s="560" t="s">
        <v>523</v>
      </c>
      <c r="D30" s="555">
        <f>SUM(D8,D10,D14,D16,D18,D20,D12,D22)</f>
        <v>140</v>
      </c>
      <c r="E30" s="561"/>
      <c r="F30" s="561"/>
      <c r="G30" s="561"/>
      <c r="H30" s="555">
        <f>SUM(H8,H10,H14,H16,H18,H20,H12,H22)</f>
        <v>7360</v>
      </c>
      <c r="I30" s="561"/>
      <c r="J30" s="522"/>
      <c r="K30" s="816"/>
      <c r="L30" s="557"/>
      <c r="M30" s="558"/>
      <c r="N30" s="559"/>
    </row>
    <row r="31" spans="1:14" ht="15.9" customHeight="1" thickTop="1" thickBot="1">
      <c r="A31" s="715"/>
      <c r="B31" s="814"/>
      <c r="C31" s="560"/>
      <c r="D31" s="555"/>
      <c r="E31" s="561"/>
      <c r="F31" s="561"/>
      <c r="G31" s="561"/>
      <c r="H31" s="555">
        <v>-221400</v>
      </c>
      <c r="I31" s="561"/>
      <c r="J31" s="522">
        <f>SUM(J7,J9,J11,J13,J15,J17,J19,J21)</f>
        <v>-372600</v>
      </c>
      <c r="K31" s="817"/>
      <c r="L31" s="557" t="s">
        <v>106</v>
      </c>
      <c r="M31" s="558">
        <f>SUM(M7,M9,M11,M13,M15,M17,M19,M21)</f>
        <v>140</v>
      </c>
      <c r="N31" s="559" t="s">
        <v>103</v>
      </c>
    </row>
    <row r="32" spans="1:14" ht="15.9" customHeight="1" thickTop="1">
      <c r="A32" s="715"/>
      <c r="B32" s="815"/>
      <c r="C32" s="562" t="s">
        <v>524</v>
      </c>
      <c r="D32" s="563">
        <f>D30*1080</f>
        <v>151200</v>
      </c>
      <c r="E32" s="564"/>
      <c r="F32" s="564"/>
      <c r="G32" s="564"/>
      <c r="H32" s="563">
        <f>H30*30</f>
        <v>220800</v>
      </c>
      <c r="I32" s="564"/>
      <c r="J32" s="565">
        <f>SUM(D32:I32)</f>
        <v>372000</v>
      </c>
      <c r="K32" s="818"/>
      <c r="L32" s="566" t="s">
        <v>105</v>
      </c>
      <c r="M32" s="567">
        <f>SUM(M8,M10,M14,M16,M18,M20,M22,M12,M24,M26)</f>
        <v>7350</v>
      </c>
      <c r="N32" s="568" t="s">
        <v>103</v>
      </c>
    </row>
    <row r="33" spans="1:14" ht="15.9" customHeight="1">
      <c r="A33" s="715"/>
      <c r="B33" s="819" t="s">
        <v>561</v>
      </c>
      <c r="C33" s="819"/>
      <c r="D33" s="819"/>
      <c r="E33" s="819"/>
      <c r="F33" s="819"/>
      <c r="G33" s="819"/>
      <c r="H33" s="819"/>
      <c r="I33" s="819"/>
      <c r="J33" s="819"/>
      <c r="K33" s="821"/>
      <c r="L33" s="821"/>
      <c r="M33" s="821"/>
      <c r="N33" s="821"/>
    </row>
    <row r="34" spans="1:14" s="65" customFormat="1" ht="15.9" customHeight="1">
      <c r="A34" s="715"/>
      <c r="B34" s="820"/>
      <c r="C34" s="820"/>
      <c r="D34" s="820"/>
      <c r="E34" s="820"/>
      <c r="F34" s="820"/>
      <c r="G34" s="820"/>
      <c r="H34" s="820"/>
      <c r="I34" s="820"/>
      <c r="J34" s="820"/>
      <c r="K34" s="822"/>
      <c r="L34" s="822"/>
      <c r="M34" s="822"/>
      <c r="N34" s="822"/>
    </row>
    <row r="35" spans="1:14" s="65" customFormat="1" ht="15.9" customHeight="1">
      <c r="A35" s="715"/>
      <c r="B35" s="820"/>
      <c r="C35" s="820"/>
      <c r="D35" s="820"/>
      <c r="E35" s="820"/>
      <c r="F35" s="820"/>
      <c r="G35" s="820"/>
      <c r="H35" s="820"/>
      <c r="I35" s="820"/>
      <c r="J35" s="820"/>
      <c r="K35" s="822"/>
      <c r="L35" s="822"/>
      <c r="M35" s="822"/>
      <c r="N35" s="822"/>
    </row>
    <row r="36" spans="1:14" s="65" customFormat="1" ht="15.9" customHeight="1">
      <c r="A36" s="715"/>
      <c r="B36" s="820"/>
      <c r="C36" s="820"/>
      <c r="D36" s="820"/>
      <c r="E36" s="820"/>
      <c r="F36" s="820"/>
      <c r="G36" s="820"/>
      <c r="H36" s="820"/>
      <c r="I36" s="820"/>
      <c r="J36" s="820"/>
      <c r="K36" s="822"/>
      <c r="L36" s="822"/>
      <c r="M36" s="822"/>
      <c r="N36" s="822"/>
    </row>
    <row r="37" spans="1:14" s="65" customFormat="1" ht="9" customHeight="1">
      <c r="A37" s="715"/>
      <c r="B37" s="820"/>
      <c r="C37" s="820"/>
      <c r="D37" s="820"/>
      <c r="E37" s="820"/>
      <c r="F37" s="820"/>
      <c r="G37" s="820"/>
      <c r="H37" s="820"/>
      <c r="I37" s="820"/>
      <c r="J37" s="820"/>
      <c r="K37" s="569"/>
      <c r="L37" s="569"/>
      <c r="M37" s="569"/>
      <c r="N37" s="569"/>
    </row>
    <row r="38" spans="1:14" s="65" customFormat="1" ht="10.8">
      <c r="B38" s="66"/>
    </row>
    <row r="39" spans="1:14" ht="14.4">
      <c r="B39" s="64"/>
      <c r="C39" s="63"/>
      <c r="D39" s="63"/>
      <c r="E39" s="63"/>
      <c r="F39" s="63"/>
      <c r="G39" s="63"/>
      <c r="H39" s="63"/>
      <c r="I39" s="63"/>
      <c r="J39" s="63"/>
      <c r="K39" s="63"/>
      <c r="L39" s="63"/>
      <c r="M39" s="63"/>
      <c r="N39" s="63"/>
    </row>
  </sheetData>
  <mergeCells count="10">
    <mergeCell ref="A1:A37"/>
    <mergeCell ref="B30:B32"/>
    <mergeCell ref="K30:K32"/>
    <mergeCell ref="B33:J37"/>
    <mergeCell ref="K33:N36"/>
    <mergeCell ref="J2:N2"/>
    <mergeCell ref="K4:M4"/>
    <mergeCell ref="J5:J6"/>
    <mergeCell ref="L5:N5"/>
    <mergeCell ref="L6:N6"/>
  </mergeCells>
  <phoneticPr fontId="3"/>
  <printOptions horizontalCentered="1" verticalCentered="1"/>
  <pageMargins left="0.39370078740157483" right="0.39370078740157483" top="0.59055118110236227" bottom="0.59055118110236227" header="0.59055118110236227" footer="0.59055118110236227"/>
  <pageSetup paperSize="9" scale="94" firstPageNumber="85" fitToWidth="0" orientation="landscape" useFirstPageNumber="1" r:id="rId1"/>
  <headerFooter>
    <oddFooter>&amp;R&amp;"ＭＳ 明朝,標準"&amp;6&lt;E&gt;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39"/>
  <sheetViews>
    <sheetView view="pageBreakPreview" zoomScale="85" zoomScaleNormal="85" zoomScaleSheetLayoutView="85" workbookViewId="0">
      <selection activeCell="M18" sqref="M18"/>
    </sheetView>
  </sheetViews>
  <sheetFormatPr defaultColWidth="9" defaultRowHeight="13.2"/>
  <cols>
    <col min="1" max="1" width="2.77734375" style="368" customWidth="1"/>
    <col min="2" max="2" width="14.6640625" style="368" customWidth="1"/>
    <col min="3" max="3" width="10.6640625" style="368" customWidth="1"/>
    <col min="4" max="4" width="7.6640625" style="368" customWidth="1"/>
    <col min="5" max="5" width="5.6640625" style="368" customWidth="1"/>
    <col min="6" max="8" width="7.6640625" style="368" customWidth="1"/>
    <col min="9" max="15" width="6.6640625" style="368" customWidth="1"/>
    <col min="16" max="17" width="9.77734375" style="368" customWidth="1"/>
    <col min="18" max="18" width="15.6640625" style="368" customWidth="1"/>
    <col min="19" max="19" width="3" style="368" customWidth="1"/>
    <col min="20" max="20" width="7.6640625" style="368" customWidth="1"/>
    <col min="21" max="21" width="3.109375" style="368" customWidth="1"/>
    <col min="22" max="22" width="12.6640625" style="368" customWidth="1"/>
    <col min="23" max="16384" width="9" style="368"/>
  </cols>
  <sheetData>
    <row r="1" spans="1:22" ht="13.5" customHeight="1">
      <c r="A1" s="833" t="s">
        <v>507</v>
      </c>
      <c r="B1" s="463" t="s">
        <v>508</v>
      </c>
    </row>
    <row r="2" spans="1:22" ht="15" customHeight="1">
      <c r="A2" s="833"/>
      <c r="B2" s="852" t="s">
        <v>583</v>
      </c>
      <c r="C2" s="852"/>
      <c r="D2" s="852"/>
      <c r="E2" s="852"/>
      <c r="F2" s="852"/>
      <c r="G2" s="852"/>
      <c r="H2" s="852"/>
      <c r="I2" s="852"/>
      <c r="J2" s="852"/>
      <c r="K2" s="852"/>
      <c r="L2" s="852"/>
      <c r="M2" s="852"/>
      <c r="N2" s="852"/>
      <c r="O2" s="852"/>
      <c r="P2" s="852"/>
      <c r="Q2" s="853"/>
      <c r="R2" s="854" t="s">
        <v>521</v>
      </c>
      <c r="S2" s="855"/>
      <c r="T2" s="855"/>
      <c r="U2" s="855"/>
      <c r="V2" s="856"/>
    </row>
    <row r="3" spans="1:22" ht="15" customHeight="1">
      <c r="A3" s="833"/>
      <c r="B3" s="852"/>
      <c r="C3" s="852"/>
      <c r="D3" s="852"/>
      <c r="E3" s="852"/>
      <c r="F3" s="852"/>
      <c r="G3" s="852"/>
      <c r="H3" s="852"/>
      <c r="I3" s="852"/>
      <c r="J3" s="852"/>
      <c r="K3" s="852"/>
      <c r="L3" s="852"/>
      <c r="M3" s="852"/>
      <c r="N3" s="852"/>
      <c r="O3" s="852"/>
      <c r="P3" s="852"/>
      <c r="Q3" s="853"/>
      <c r="R3" s="369" t="s">
        <v>503</v>
      </c>
      <c r="S3" s="370"/>
      <c r="T3" s="370"/>
      <c r="U3" s="370"/>
      <c r="V3" s="371"/>
    </row>
    <row r="4" spans="1:22" ht="15" customHeight="1">
      <c r="A4" s="833"/>
      <c r="B4" s="852"/>
      <c r="C4" s="852"/>
      <c r="D4" s="852"/>
      <c r="E4" s="852"/>
      <c r="F4" s="852"/>
      <c r="G4" s="852"/>
      <c r="H4" s="852"/>
      <c r="I4" s="852"/>
      <c r="J4" s="852"/>
      <c r="K4" s="852"/>
      <c r="L4" s="852"/>
      <c r="M4" s="852"/>
      <c r="N4" s="852"/>
      <c r="O4" s="852"/>
      <c r="P4" s="852"/>
      <c r="Q4" s="853"/>
      <c r="R4" s="372" t="s">
        <v>338</v>
      </c>
      <c r="S4" s="862" t="s">
        <v>558</v>
      </c>
      <c r="T4" s="863"/>
      <c r="U4" s="863"/>
      <c r="V4" s="864"/>
    </row>
    <row r="5" spans="1:22" ht="15" customHeight="1">
      <c r="A5" s="833"/>
      <c r="I5" s="451">
        <v>1080</v>
      </c>
      <c r="J5" s="451">
        <v>30</v>
      </c>
      <c r="K5" s="451">
        <v>10</v>
      </c>
      <c r="L5" s="451">
        <v>5</v>
      </c>
      <c r="M5" s="451">
        <v>2</v>
      </c>
      <c r="N5" s="451"/>
      <c r="O5" s="451"/>
      <c r="R5" s="373" t="s">
        <v>170</v>
      </c>
      <c r="S5" s="865" t="s">
        <v>558</v>
      </c>
      <c r="T5" s="866"/>
      <c r="U5" s="866"/>
      <c r="V5" s="867"/>
    </row>
    <row r="6" spans="1:22" ht="18" customHeight="1">
      <c r="A6" s="833"/>
      <c r="B6" s="374" t="s">
        <v>127</v>
      </c>
      <c r="C6" s="857" t="s">
        <v>313</v>
      </c>
      <c r="D6" s="859" t="s">
        <v>402</v>
      </c>
      <c r="E6" s="859"/>
      <c r="F6" s="859"/>
      <c r="G6" s="859"/>
      <c r="H6" s="859" t="s">
        <v>403</v>
      </c>
      <c r="I6" s="859"/>
      <c r="J6" s="859"/>
      <c r="K6" s="859"/>
      <c r="L6" s="859"/>
      <c r="M6" s="859"/>
      <c r="N6" s="859"/>
      <c r="O6" s="859"/>
      <c r="P6" s="860" t="s">
        <v>406</v>
      </c>
      <c r="Q6" s="861"/>
      <c r="R6" s="699" t="s">
        <v>407</v>
      </c>
      <c r="S6" s="868" t="s">
        <v>383</v>
      </c>
      <c r="T6" s="869"/>
      <c r="U6" s="870"/>
      <c r="V6" s="872" t="s">
        <v>314</v>
      </c>
    </row>
    <row r="7" spans="1:22" ht="18" customHeight="1">
      <c r="A7" s="833"/>
      <c r="B7" s="375" t="s">
        <v>404</v>
      </c>
      <c r="C7" s="858"/>
      <c r="D7" s="376" t="s">
        <v>315</v>
      </c>
      <c r="E7" s="377" t="s">
        <v>316</v>
      </c>
      <c r="F7" s="377" t="s">
        <v>132</v>
      </c>
      <c r="G7" s="378" t="s">
        <v>317</v>
      </c>
      <c r="H7" s="379" t="s">
        <v>318</v>
      </c>
      <c r="I7" s="380" t="s">
        <v>319</v>
      </c>
      <c r="J7" s="380" t="str">
        <f t="shared" ref="J7:O7" si="0">"袋("&amp;J5&amp;"kg)"</f>
        <v>袋(30kg)</v>
      </c>
      <c r="K7" s="380" t="str">
        <f t="shared" si="0"/>
        <v>袋(10kg)</v>
      </c>
      <c r="L7" s="380" t="str">
        <f t="shared" si="0"/>
        <v>袋(5kg)</v>
      </c>
      <c r="M7" s="380" t="str">
        <f t="shared" si="0"/>
        <v>袋(2kg)</v>
      </c>
      <c r="N7" s="380" t="str">
        <f t="shared" si="0"/>
        <v>袋(kg)</v>
      </c>
      <c r="O7" s="381" t="str">
        <f t="shared" si="0"/>
        <v>袋(kg)</v>
      </c>
      <c r="P7" s="382" t="s">
        <v>339</v>
      </c>
      <c r="Q7" s="383" t="s">
        <v>340</v>
      </c>
      <c r="R7" s="690"/>
      <c r="S7" s="692"/>
      <c r="T7" s="871"/>
      <c r="U7" s="846"/>
      <c r="V7" s="873"/>
    </row>
    <row r="8" spans="1:22" ht="18" customHeight="1">
      <c r="A8" s="833"/>
      <c r="B8" s="384" t="s">
        <v>320</v>
      </c>
      <c r="C8" s="385" t="s">
        <v>574</v>
      </c>
      <c r="D8" s="386" t="s">
        <v>321</v>
      </c>
      <c r="E8" s="387">
        <v>1080</v>
      </c>
      <c r="F8" s="387">
        <v>25</v>
      </c>
      <c r="G8" s="388"/>
      <c r="H8" s="389"/>
      <c r="I8" s="390"/>
      <c r="J8" s="391"/>
      <c r="K8" s="391"/>
      <c r="L8" s="391"/>
      <c r="M8" s="391"/>
      <c r="N8" s="391"/>
      <c r="O8" s="392"/>
      <c r="P8" s="393">
        <f>SUM(I9:O9)</f>
        <v>1345</v>
      </c>
      <c r="Q8" s="388"/>
      <c r="R8" s="394" t="s">
        <v>327</v>
      </c>
      <c r="S8" s="77" t="s">
        <v>106</v>
      </c>
      <c r="T8" s="395">
        <v>25</v>
      </c>
      <c r="U8" s="75" t="s">
        <v>103</v>
      </c>
      <c r="V8" s="836"/>
    </row>
    <row r="9" spans="1:22" ht="18" customHeight="1">
      <c r="A9" s="833"/>
      <c r="B9" s="396" t="s">
        <v>483</v>
      </c>
      <c r="C9" s="397" t="s">
        <v>573</v>
      </c>
      <c r="D9" s="389" t="s">
        <v>323</v>
      </c>
      <c r="E9" s="391">
        <v>30</v>
      </c>
      <c r="F9" s="391">
        <v>1320</v>
      </c>
      <c r="G9" s="392">
        <f>E9*F9+E8*F8</f>
        <v>66600</v>
      </c>
      <c r="H9" s="398" t="s">
        <v>322</v>
      </c>
      <c r="I9" s="391">
        <v>25</v>
      </c>
      <c r="J9" s="391">
        <v>1320</v>
      </c>
      <c r="K9" s="391"/>
      <c r="L9" s="391"/>
      <c r="M9" s="391"/>
      <c r="N9" s="391"/>
      <c r="O9" s="392"/>
      <c r="P9" s="399">
        <f>SUM(I9*$I$5,J9*$J$5,K9*$K$5,L9*$L$5,M9*$M$5,N9*$N$5,O9*$O$5)</f>
        <v>66600</v>
      </c>
      <c r="Q9" s="392"/>
      <c r="R9" s="394" t="s">
        <v>328</v>
      </c>
      <c r="S9" s="73" t="s">
        <v>105</v>
      </c>
      <c r="T9" s="400">
        <v>1320</v>
      </c>
      <c r="U9" s="72" t="s">
        <v>103</v>
      </c>
      <c r="V9" s="837"/>
    </row>
    <row r="10" spans="1:22" ht="18" customHeight="1">
      <c r="A10" s="833"/>
      <c r="B10" s="384" t="s">
        <v>320</v>
      </c>
      <c r="C10" s="385" t="s">
        <v>574</v>
      </c>
      <c r="D10" s="386"/>
      <c r="E10" s="387"/>
      <c r="F10" s="387"/>
      <c r="G10" s="388"/>
      <c r="H10" s="401"/>
      <c r="I10" s="387"/>
      <c r="J10" s="387"/>
      <c r="K10" s="387"/>
      <c r="L10" s="402"/>
      <c r="M10" s="402"/>
      <c r="N10" s="387"/>
      <c r="O10" s="388"/>
      <c r="P10" s="393">
        <f>SUM(I11:O11)</f>
        <v>230</v>
      </c>
      <c r="Q10" s="388"/>
      <c r="R10" s="403" t="s">
        <v>327</v>
      </c>
      <c r="S10" s="77" t="s">
        <v>106</v>
      </c>
      <c r="T10" s="395"/>
      <c r="U10" s="75" t="s">
        <v>103</v>
      </c>
      <c r="V10" s="836"/>
    </row>
    <row r="11" spans="1:22" ht="18" customHeight="1">
      <c r="A11" s="833"/>
      <c r="B11" s="396" t="s">
        <v>484</v>
      </c>
      <c r="C11" s="397" t="s">
        <v>573</v>
      </c>
      <c r="D11" s="389" t="s">
        <v>323</v>
      </c>
      <c r="E11" s="391">
        <v>30</v>
      </c>
      <c r="F11" s="391">
        <v>230</v>
      </c>
      <c r="G11" s="392">
        <f>E11*F11+E10*F10</f>
        <v>6900</v>
      </c>
      <c r="H11" s="398" t="s">
        <v>322</v>
      </c>
      <c r="I11" s="391"/>
      <c r="J11" s="391">
        <v>230</v>
      </c>
      <c r="K11" s="391"/>
      <c r="L11" s="391"/>
      <c r="M11" s="391"/>
      <c r="N11" s="391"/>
      <c r="O11" s="392"/>
      <c r="P11" s="399">
        <f>SUM(I11*$I$5,J11*$J$5,K11*$K$5,L11*$L$5,M11*$M$5,N11*$N$5,O11*$O$5)</f>
        <v>6900</v>
      </c>
      <c r="Q11" s="392"/>
      <c r="R11" s="394" t="s">
        <v>328</v>
      </c>
      <c r="S11" s="73" t="s">
        <v>105</v>
      </c>
      <c r="T11" s="400">
        <v>230</v>
      </c>
      <c r="U11" s="72" t="s">
        <v>103</v>
      </c>
      <c r="V11" s="837"/>
    </row>
    <row r="12" spans="1:22" ht="18" customHeight="1">
      <c r="A12" s="833"/>
      <c r="B12" s="384" t="s">
        <v>320</v>
      </c>
      <c r="C12" s="385" t="s">
        <v>574</v>
      </c>
      <c r="D12" s="386"/>
      <c r="E12" s="387"/>
      <c r="F12" s="387"/>
      <c r="G12" s="388"/>
      <c r="H12" s="401"/>
      <c r="I12" s="387"/>
      <c r="J12" s="387"/>
      <c r="K12" s="387"/>
      <c r="L12" s="402"/>
      <c r="M12" s="402"/>
      <c r="N12" s="387"/>
      <c r="O12" s="388"/>
      <c r="P12" s="393">
        <f>SUM(I13:O13)</f>
        <v>10</v>
      </c>
      <c r="Q12" s="388"/>
      <c r="R12" s="403"/>
      <c r="S12" s="77" t="s">
        <v>106</v>
      </c>
      <c r="T12" s="395"/>
      <c r="U12" s="75" t="s">
        <v>103</v>
      </c>
      <c r="V12" s="844"/>
    </row>
    <row r="13" spans="1:22" ht="18" customHeight="1">
      <c r="A13" s="833"/>
      <c r="B13" s="404" t="s">
        <v>485</v>
      </c>
      <c r="C13" s="397" t="s">
        <v>573</v>
      </c>
      <c r="D13" s="405" t="s">
        <v>323</v>
      </c>
      <c r="E13" s="406">
        <v>30</v>
      </c>
      <c r="F13" s="406">
        <v>10</v>
      </c>
      <c r="G13" s="407">
        <f>E13*F13+E12*F12</f>
        <v>300</v>
      </c>
      <c r="H13" s="408"/>
      <c r="I13" s="406"/>
      <c r="J13" s="406">
        <v>10</v>
      </c>
      <c r="K13" s="406"/>
      <c r="L13" s="409"/>
      <c r="M13" s="409"/>
      <c r="N13" s="406"/>
      <c r="O13" s="407"/>
      <c r="P13" s="410">
        <f>SUM(I13*$I$5,J13*$J$5,K13*$K$5,L13*$L$5,M13*$M$5,N13*$N$5,O13*$O$5)</f>
        <v>300</v>
      </c>
      <c r="Q13" s="407"/>
      <c r="R13" s="411" t="s">
        <v>337</v>
      </c>
      <c r="S13" s="73" t="s">
        <v>105</v>
      </c>
      <c r="T13" s="400"/>
      <c r="U13" s="72" t="s">
        <v>103</v>
      </c>
      <c r="V13" s="844"/>
    </row>
    <row r="14" spans="1:22" ht="18" customHeight="1">
      <c r="A14" s="833"/>
      <c r="B14" s="384" t="s">
        <v>320</v>
      </c>
      <c r="C14" s="385" t="s">
        <v>574</v>
      </c>
      <c r="D14" s="386" t="s">
        <v>321</v>
      </c>
      <c r="E14" s="387">
        <v>1080</v>
      </c>
      <c r="F14" s="387">
        <v>10</v>
      </c>
      <c r="G14" s="388"/>
      <c r="H14" s="386"/>
      <c r="I14" s="387"/>
      <c r="J14" s="387"/>
      <c r="K14" s="387"/>
      <c r="L14" s="412"/>
      <c r="M14" s="412"/>
      <c r="N14" s="387"/>
      <c r="O14" s="388"/>
      <c r="P14" s="393">
        <f>SUM(I15:O15)</f>
        <v>150</v>
      </c>
      <c r="Q14" s="388"/>
      <c r="R14" s="403" t="s">
        <v>327</v>
      </c>
      <c r="S14" s="77" t="s">
        <v>106</v>
      </c>
      <c r="T14" s="395">
        <v>10</v>
      </c>
      <c r="U14" s="75" t="s">
        <v>103</v>
      </c>
      <c r="V14" s="836"/>
    </row>
    <row r="15" spans="1:22" ht="18" customHeight="1">
      <c r="A15" s="833"/>
      <c r="B15" s="396" t="s">
        <v>486</v>
      </c>
      <c r="C15" s="397" t="s">
        <v>573</v>
      </c>
      <c r="D15" s="389" t="s">
        <v>323</v>
      </c>
      <c r="E15" s="391">
        <v>30</v>
      </c>
      <c r="F15" s="391">
        <v>140</v>
      </c>
      <c r="G15" s="392">
        <f>E15*F15+E14*F14</f>
        <v>15000</v>
      </c>
      <c r="H15" s="398" t="s">
        <v>322</v>
      </c>
      <c r="I15" s="391">
        <v>10</v>
      </c>
      <c r="J15" s="391">
        <v>140</v>
      </c>
      <c r="K15" s="391"/>
      <c r="L15" s="391"/>
      <c r="M15" s="391"/>
      <c r="N15" s="391"/>
      <c r="O15" s="392"/>
      <c r="P15" s="410">
        <f>SUM(I15*$I$5,J15*$J$5,K15*$K$5,L15*$L$5,M15*$M$5,N15*$N$5,O15*$O$5)</f>
        <v>15000</v>
      </c>
      <c r="Q15" s="392"/>
      <c r="R15" s="394" t="s">
        <v>328</v>
      </c>
      <c r="S15" s="73" t="s">
        <v>105</v>
      </c>
      <c r="T15" s="400">
        <v>140</v>
      </c>
      <c r="U15" s="72" t="s">
        <v>103</v>
      </c>
      <c r="V15" s="837"/>
    </row>
    <row r="16" spans="1:22" ht="18" customHeight="1">
      <c r="A16" s="833"/>
      <c r="B16" s="384" t="s">
        <v>320</v>
      </c>
      <c r="C16" s="385" t="s">
        <v>574</v>
      </c>
      <c r="D16" s="386"/>
      <c r="E16" s="387"/>
      <c r="F16" s="387"/>
      <c r="G16" s="388"/>
      <c r="H16" s="386"/>
      <c r="I16" s="387"/>
      <c r="J16" s="387"/>
      <c r="K16" s="387"/>
      <c r="L16" s="402"/>
      <c r="M16" s="402"/>
      <c r="N16" s="387"/>
      <c r="O16" s="388"/>
      <c r="P16" s="413"/>
      <c r="Q16" s="388">
        <f>SUM(I17:O17)</f>
        <v>2700</v>
      </c>
      <c r="R16" s="414" t="s">
        <v>331</v>
      </c>
      <c r="S16" s="77" t="s">
        <v>106</v>
      </c>
      <c r="T16" s="395">
        <f>SUM(I17:J17)</f>
        <v>0</v>
      </c>
      <c r="U16" s="75" t="s">
        <v>103</v>
      </c>
      <c r="V16" s="836"/>
    </row>
    <row r="17" spans="1:22" ht="18" customHeight="1">
      <c r="A17" s="833"/>
      <c r="B17" s="396" t="s">
        <v>487</v>
      </c>
      <c r="C17" s="397" t="s">
        <v>573</v>
      </c>
      <c r="D17" s="389" t="s">
        <v>323</v>
      </c>
      <c r="E17" s="391">
        <v>30</v>
      </c>
      <c r="F17" s="391">
        <v>1000</v>
      </c>
      <c r="G17" s="392">
        <f>E17*F17+E16*F16</f>
        <v>30000</v>
      </c>
      <c r="H17" s="398" t="s">
        <v>324</v>
      </c>
      <c r="I17" s="391"/>
      <c r="J17" s="391"/>
      <c r="K17" s="391">
        <v>2700</v>
      </c>
      <c r="L17" s="391"/>
      <c r="M17" s="391"/>
      <c r="N17" s="391"/>
      <c r="O17" s="392"/>
      <c r="P17" s="415"/>
      <c r="Q17" s="392">
        <f>SUM(I17*$I$5,J17*$J$5,K17*$K$5,L17*$L$5,M17*$M$5,N17*$N$5,O17*$O$5)</f>
        <v>27000</v>
      </c>
      <c r="R17" s="416" t="s">
        <v>333</v>
      </c>
      <c r="S17" s="73" t="s">
        <v>105</v>
      </c>
      <c r="T17" s="400">
        <f>SUM(K17:O17)</f>
        <v>2700</v>
      </c>
      <c r="U17" s="72" t="s">
        <v>103</v>
      </c>
      <c r="V17" s="837"/>
    </row>
    <row r="18" spans="1:22" ht="18" customHeight="1">
      <c r="A18" s="833"/>
      <c r="B18" s="384" t="s">
        <v>320</v>
      </c>
      <c r="C18" s="385" t="s">
        <v>574</v>
      </c>
      <c r="D18" s="386"/>
      <c r="E18" s="387"/>
      <c r="F18" s="387"/>
      <c r="G18" s="388"/>
      <c r="H18" s="386" t="s">
        <v>322</v>
      </c>
      <c r="I18" s="387"/>
      <c r="J18" s="387"/>
      <c r="K18" s="387"/>
      <c r="L18" s="402"/>
      <c r="M18" s="402"/>
      <c r="N18" s="387"/>
      <c r="O18" s="388"/>
      <c r="P18" s="393">
        <f>SUM(I19:O19)</f>
        <v>3925</v>
      </c>
      <c r="Q18" s="388"/>
      <c r="R18" s="403" t="s">
        <v>331</v>
      </c>
      <c r="S18" s="77" t="s">
        <v>106</v>
      </c>
      <c r="T18" s="395">
        <f>SUM(I19:J19)</f>
        <v>0</v>
      </c>
      <c r="U18" s="75" t="s">
        <v>103</v>
      </c>
      <c r="V18" s="836"/>
    </row>
    <row r="19" spans="1:22" ht="18" customHeight="1">
      <c r="A19" s="833"/>
      <c r="B19" s="396" t="s">
        <v>487</v>
      </c>
      <c r="C19" s="397" t="s">
        <v>573</v>
      </c>
      <c r="D19" s="389" t="s">
        <v>323</v>
      </c>
      <c r="E19" s="391">
        <v>30</v>
      </c>
      <c r="F19" s="391">
        <v>775</v>
      </c>
      <c r="G19" s="392">
        <f>E19*F19+E18*F18</f>
        <v>23250</v>
      </c>
      <c r="H19" s="398" t="s">
        <v>336</v>
      </c>
      <c r="I19" s="391"/>
      <c r="J19" s="391"/>
      <c r="K19" s="391">
        <v>1400</v>
      </c>
      <c r="L19" s="391">
        <v>1400</v>
      </c>
      <c r="M19" s="391">
        <v>1125</v>
      </c>
      <c r="N19" s="391"/>
      <c r="O19" s="392"/>
      <c r="P19" s="410">
        <f>SUM(I19*$I$5,J19*$J$5,K19*$K$5,L19*$L$5,M19*$M$5,N19*$N$5,O19*$O$5)</f>
        <v>23250</v>
      </c>
      <c r="Q19" s="407"/>
      <c r="R19" s="416" t="s">
        <v>333</v>
      </c>
      <c r="S19" s="73" t="s">
        <v>105</v>
      </c>
      <c r="T19" s="400">
        <f>SUM(K19:O19)</f>
        <v>3925</v>
      </c>
      <c r="U19" s="72" t="s">
        <v>103</v>
      </c>
      <c r="V19" s="837"/>
    </row>
    <row r="20" spans="1:22" ht="18" customHeight="1">
      <c r="A20" s="833"/>
      <c r="B20" s="384" t="s">
        <v>320</v>
      </c>
      <c r="C20" s="385" t="s">
        <v>574</v>
      </c>
      <c r="D20" s="386" t="s">
        <v>321</v>
      </c>
      <c r="E20" s="387">
        <v>1080</v>
      </c>
      <c r="F20" s="387">
        <v>55</v>
      </c>
      <c r="G20" s="388"/>
      <c r="H20" s="386"/>
      <c r="I20" s="387"/>
      <c r="J20" s="387"/>
      <c r="K20" s="387"/>
      <c r="L20" s="402"/>
      <c r="M20" s="402"/>
      <c r="N20" s="387"/>
      <c r="O20" s="388"/>
      <c r="P20" s="393">
        <f>SUM(I21:O21)</f>
        <v>1975</v>
      </c>
      <c r="Q20" s="388"/>
      <c r="R20" s="403" t="s">
        <v>327</v>
      </c>
      <c r="S20" s="77" t="s">
        <v>106</v>
      </c>
      <c r="T20" s="395">
        <v>55</v>
      </c>
      <c r="U20" s="75" t="s">
        <v>103</v>
      </c>
      <c r="V20" s="836"/>
    </row>
    <row r="21" spans="1:22" ht="18" customHeight="1">
      <c r="A21" s="833"/>
      <c r="B21" s="396" t="s">
        <v>329</v>
      </c>
      <c r="C21" s="397" t="s">
        <v>573</v>
      </c>
      <c r="D21" s="389" t="s">
        <v>323</v>
      </c>
      <c r="E21" s="391">
        <v>30</v>
      </c>
      <c r="F21" s="391">
        <v>1920</v>
      </c>
      <c r="G21" s="392">
        <f>E21*F21+E20*F20</f>
        <v>117000</v>
      </c>
      <c r="H21" s="398" t="s">
        <v>322</v>
      </c>
      <c r="I21" s="391">
        <v>55</v>
      </c>
      <c r="J21" s="391">
        <v>1920</v>
      </c>
      <c r="K21" s="391"/>
      <c r="L21" s="391"/>
      <c r="M21" s="391"/>
      <c r="N21" s="391"/>
      <c r="O21" s="392"/>
      <c r="P21" s="399">
        <f>SUM(I21*$I$5,J21*$J$5,K21*$K$5,L21*$L$5,M21*$M$5,N21*$N$5,O21*$O$5)</f>
        <v>117000</v>
      </c>
      <c r="Q21" s="392"/>
      <c r="R21" s="394" t="s">
        <v>328</v>
      </c>
      <c r="S21" s="73" t="s">
        <v>105</v>
      </c>
      <c r="T21" s="400">
        <v>1920</v>
      </c>
      <c r="U21" s="72" t="s">
        <v>103</v>
      </c>
      <c r="V21" s="837"/>
    </row>
    <row r="22" spans="1:22" ht="18" customHeight="1">
      <c r="A22" s="833"/>
      <c r="B22" s="384" t="s">
        <v>320</v>
      </c>
      <c r="C22" s="385" t="s">
        <v>574</v>
      </c>
      <c r="D22" s="386" t="s">
        <v>321</v>
      </c>
      <c r="E22" s="387">
        <v>1080</v>
      </c>
      <c r="F22" s="387">
        <v>50</v>
      </c>
      <c r="G22" s="388"/>
      <c r="H22" s="401"/>
      <c r="I22" s="387"/>
      <c r="J22" s="387"/>
      <c r="K22" s="387"/>
      <c r="L22" s="387"/>
      <c r="M22" s="412"/>
      <c r="N22" s="412"/>
      <c r="O22" s="388"/>
      <c r="P22" s="393">
        <f>SUM(I24:O24)</f>
        <v>2030</v>
      </c>
      <c r="Q22" s="388"/>
      <c r="R22" s="403" t="s">
        <v>330</v>
      </c>
      <c r="S22" s="77" t="s">
        <v>106</v>
      </c>
      <c r="T22" s="395">
        <v>50</v>
      </c>
      <c r="U22" s="75" t="s">
        <v>103</v>
      </c>
      <c r="V22" s="836"/>
    </row>
    <row r="23" spans="1:22" ht="18" customHeight="1">
      <c r="A23" s="833"/>
      <c r="B23" s="417" t="s">
        <v>488</v>
      </c>
      <c r="C23" s="397" t="s">
        <v>573</v>
      </c>
      <c r="D23" s="838" t="s">
        <v>323</v>
      </c>
      <c r="E23" s="840">
        <v>30</v>
      </c>
      <c r="F23" s="507" t="s">
        <v>342</v>
      </c>
      <c r="G23" s="508"/>
      <c r="H23" s="842" t="s">
        <v>322</v>
      </c>
      <c r="I23" s="506"/>
      <c r="J23" s="507" t="s">
        <v>342</v>
      </c>
      <c r="K23" s="506"/>
      <c r="L23" s="506"/>
      <c r="M23" s="509"/>
      <c r="N23" s="509"/>
      <c r="O23" s="508"/>
      <c r="P23" s="510" t="s">
        <v>468</v>
      </c>
      <c r="Q23" s="508"/>
      <c r="R23" s="394"/>
      <c r="S23" s="73"/>
      <c r="T23" s="400"/>
      <c r="U23" s="72"/>
      <c r="V23" s="837"/>
    </row>
    <row r="24" spans="1:22" ht="18" customHeight="1">
      <c r="A24" s="833"/>
      <c r="B24" s="396"/>
      <c r="C24" s="397"/>
      <c r="D24" s="839"/>
      <c r="E24" s="841"/>
      <c r="F24" s="391">
        <v>1980</v>
      </c>
      <c r="G24" s="392">
        <f>E23*F24+E22*F22</f>
        <v>113400</v>
      </c>
      <c r="H24" s="843"/>
      <c r="I24" s="391">
        <v>50</v>
      </c>
      <c r="J24" s="391">
        <v>1980</v>
      </c>
      <c r="K24" s="391"/>
      <c r="L24" s="391"/>
      <c r="M24" s="391"/>
      <c r="N24" s="391"/>
      <c r="O24" s="392"/>
      <c r="P24" s="399">
        <f>SUM(I24*$I$5,J24*$J$5,K24*$K$5,L24*$L$5,M24*$M$5,N24*$N$5,O24*$O$5)</f>
        <v>113400</v>
      </c>
      <c r="Q24" s="392"/>
      <c r="R24" s="416" t="s">
        <v>332</v>
      </c>
      <c r="S24" s="73" t="s">
        <v>105</v>
      </c>
      <c r="T24" s="400">
        <v>2100</v>
      </c>
      <c r="U24" s="72" t="s">
        <v>103</v>
      </c>
      <c r="V24" s="837"/>
    </row>
    <row r="25" spans="1:22" ht="18" customHeight="1">
      <c r="A25" s="833"/>
      <c r="B25" s="384" t="s">
        <v>320</v>
      </c>
      <c r="C25" s="385" t="s">
        <v>574</v>
      </c>
      <c r="D25" s="386"/>
      <c r="E25" s="387"/>
      <c r="F25" s="387"/>
      <c r="G25" s="388"/>
      <c r="H25" s="401"/>
      <c r="I25" s="387"/>
      <c r="J25" s="387"/>
      <c r="K25" s="387"/>
      <c r="L25" s="402"/>
      <c r="M25" s="402"/>
      <c r="N25" s="387"/>
      <c r="O25" s="388"/>
      <c r="P25" s="393">
        <f>SUM(I26:O26)</f>
        <v>5</v>
      </c>
      <c r="Q25" s="388"/>
      <c r="R25" s="403"/>
      <c r="S25" s="77" t="s">
        <v>106</v>
      </c>
      <c r="T25" s="395"/>
      <c r="U25" s="75" t="s">
        <v>103</v>
      </c>
      <c r="V25" s="844"/>
    </row>
    <row r="26" spans="1:22" ht="18" customHeight="1">
      <c r="A26" s="833"/>
      <c r="B26" s="404" t="s">
        <v>199</v>
      </c>
      <c r="C26" s="397" t="s">
        <v>573</v>
      </c>
      <c r="D26" s="405" t="s">
        <v>323</v>
      </c>
      <c r="E26" s="406">
        <v>30</v>
      </c>
      <c r="F26" s="406">
        <v>5</v>
      </c>
      <c r="G26" s="407">
        <f>E26*F26+E25*F25</f>
        <v>150</v>
      </c>
      <c r="H26" s="408"/>
      <c r="I26" s="406"/>
      <c r="J26" s="406">
        <v>5</v>
      </c>
      <c r="K26" s="406"/>
      <c r="L26" s="409"/>
      <c r="M26" s="409"/>
      <c r="N26" s="406"/>
      <c r="O26" s="407"/>
      <c r="P26" s="410">
        <f>SUM(I26*$I$5,J26*$J$5,K26*$K$5,L26*$L$5,M26*$M$5,N26*$N$5,O26*$O$5)</f>
        <v>150</v>
      </c>
      <c r="Q26" s="407"/>
      <c r="R26" s="411" t="s">
        <v>337</v>
      </c>
      <c r="S26" s="73" t="s">
        <v>105</v>
      </c>
      <c r="T26" s="400"/>
      <c r="U26" s="72" t="s">
        <v>103</v>
      </c>
      <c r="V26" s="844"/>
    </row>
    <row r="27" spans="1:22" ht="18" customHeight="1">
      <c r="A27" s="833"/>
      <c r="B27" s="384"/>
      <c r="C27" s="385"/>
      <c r="D27" s="386"/>
      <c r="E27" s="387"/>
      <c r="F27" s="387"/>
      <c r="G27" s="388"/>
      <c r="H27" s="386"/>
      <c r="I27" s="387"/>
      <c r="J27" s="387"/>
      <c r="K27" s="387"/>
      <c r="L27" s="387"/>
      <c r="M27" s="387"/>
      <c r="N27" s="387"/>
      <c r="O27" s="388"/>
      <c r="P27" s="393"/>
      <c r="Q27" s="388"/>
      <c r="R27" s="414"/>
      <c r="S27" s="77" t="s">
        <v>106</v>
      </c>
      <c r="T27" s="395"/>
      <c r="U27" s="75" t="s">
        <v>103</v>
      </c>
      <c r="V27" s="520"/>
    </row>
    <row r="28" spans="1:22" ht="18" customHeight="1" thickBot="1">
      <c r="A28" s="833"/>
      <c r="B28" s="417"/>
      <c r="C28" s="527"/>
      <c r="D28" s="389"/>
      <c r="E28" s="391"/>
      <c r="F28" s="391"/>
      <c r="G28" s="392"/>
      <c r="H28" s="389"/>
      <c r="I28" s="391"/>
      <c r="J28" s="406"/>
      <c r="K28" s="391"/>
      <c r="L28" s="391"/>
      <c r="M28" s="391"/>
      <c r="N28" s="391"/>
      <c r="O28" s="392"/>
      <c r="P28" s="399"/>
      <c r="Q28" s="407"/>
      <c r="R28" s="534"/>
      <c r="S28" s="73" t="s">
        <v>105</v>
      </c>
      <c r="T28" s="400"/>
      <c r="U28" s="68" t="s">
        <v>103</v>
      </c>
      <c r="V28" s="521"/>
    </row>
    <row r="29" spans="1:22" ht="15" customHeight="1" thickTop="1">
      <c r="A29" s="833"/>
      <c r="B29" s="537"/>
      <c r="C29" s="528"/>
      <c r="D29" s="533"/>
      <c r="E29" s="532"/>
      <c r="F29" s="387"/>
      <c r="G29" s="388"/>
      <c r="H29" s="386"/>
      <c r="I29" s="387"/>
      <c r="J29" s="612" t="s">
        <v>517</v>
      </c>
      <c r="K29" s="387"/>
      <c r="L29" s="387"/>
      <c r="M29" s="387"/>
      <c r="N29" s="387"/>
      <c r="O29" s="388"/>
      <c r="P29" s="614" t="s">
        <v>519</v>
      </c>
      <c r="Q29" s="531"/>
      <c r="R29" s="535"/>
      <c r="S29" s="536"/>
      <c r="T29" s="395"/>
      <c r="U29" s="72"/>
      <c r="V29" s="520"/>
    </row>
    <row r="30" spans="1:22" ht="21" customHeight="1">
      <c r="A30" s="833"/>
      <c r="B30" s="702" t="s">
        <v>107</v>
      </c>
      <c r="C30" s="845"/>
      <c r="D30" s="847"/>
      <c r="E30" s="848"/>
      <c r="F30" s="523"/>
      <c r="G30" s="524"/>
      <c r="H30" s="609" t="s">
        <v>334</v>
      </c>
      <c r="I30" s="391">
        <f t="shared" ref="I30:O30" si="1">SUM(I8:I29)</f>
        <v>140</v>
      </c>
      <c r="J30" s="391">
        <f t="shared" si="1"/>
        <v>5605</v>
      </c>
      <c r="K30" s="391">
        <f t="shared" si="1"/>
        <v>4100</v>
      </c>
      <c r="L30" s="391">
        <f t="shared" si="1"/>
        <v>1400</v>
      </c>
      <c r="M30" s="391">
        <f t="shared" si="1"/>
        <v>1125</v>
      </c>
      <c r="N30" s="391">
        <f t="shared" si="1"/>
        <v>0</v>
      </c>
      <c r="O30" s="392">
        <f t="shared" si="1"/>
        <v>0</v>
      </c>
      <c r="P30" s="399">
        <f>SUM(P8,P10,P12,P14,P16,P18,P20,P22,P25,P27)</f>
        <v>9670</v>
      </c>
      <c r="Q30" s="529">
        <f>SUM(Q8,Q10,Q12,Q14,Q16,Q18,Q20,Q22,Q25,Q27)</f>
        <v>2700</v>
      </c>
      <c r="R30" s="526">
        <f>P30+Q30</f>
        <v>12370</v>
      </c>
      <c r="S30" s="530" t="s">
        <v>106</v>
      </c>
      <c r="T30" s="428">
        <f>SUMIF(S8:S29,"大",T8:T29)</f>
        <v>140</v>
      </c>
      <c r="U30" s="72" t="s">
        <v>103</v>
      </c>
      <c r="V30" s="837"/>
    </row>
    <row r="31" spans="1:22" ht="15" customHeight="1">
      <c r="A31" s="833"/>
      <c r="B31" s="702"/>
      <c r="C31" s="845"/>
      <c r="D31" s="847"/>
      <c r="E31" s="848"/>
      <c r="F31" s="523"/>
      <c r="G31" s="524"/>
      <c r="H31" s="609"/>
      <c r="I31" s="391"/>
      <c r="J31" s="612" t="s">
        <v>518</v>
      </c>
      <c r="K31" s="391"/>
      <c r="L31" s="391"/>
      <c r="M31" s="391"/>
      <c r="N31" s="391"/>
      <c r="O31" s="392"/>
      <c r="P31" s="613" t="s">
        <v>520</v>
      </c>
      <c r="Q31" s="525"/>
      <c r="R31" s="526"/>
      <c r="S31" s="340"/>
      <c r="T31" s="428"/>
      <c r="U31" s="72"/>
      <c r="V31" s="837"/>
    </row>
    <row r="32" spans="1:22" ht="21" customHeight="1" thickBot="1">
      <c r="A32" s="833"/>
      <c r="B32" s="692"/>
      <c r="C32" s="846"/>
      <c r="D32" s="849"/>
      <c r="E32" s="850"/>
      <c r="F32" s="418">
        <f>SUM(F8:F29)</f>
        <v>7520</v>
      </c>
      <c r="G32" s="419">
        <f>SUM(G8:G29)</f>
        <v>372600</v>
      </c>
      <c r="H32" s="420" t="s">
        <v>335</v>
      </c>
      <c r="I32" s="406">
        <f t="shared" ref="I32:O32" si="2">I30*I5</f>
        <v>151200</v>
      </c>
      <c r="J32" s="406">
        <f t="shared" si="2"/>
        <v>168150</v>
      </c>
      <c r="K32" s="406">
        <f t="shared" si="2"/>
        <v>41000</v>
      </c>
      <c r="L32" s="406">
        <f t="shared" si="2"/>
        <v>7000</v>
      </c>
      <c r="M32" s="406">
        <f t="shared" si="2"/>
        <v>2250</v>
      </c>
      <c r="N32" s="406">
        <f t="shared" si="2"/>
        <v>0</v>
      </c>
      <c r="O32" s="407">
        <f t="shared" si="2"/>
        <v>0</v>
      </c>
      <c r="P32" s="410">
        <f>SUM(P9,P11,P13,P15,P17,P19,P21,P24,P26,P29)</f>
        <v>342600</v>
      </c>
      <c r="Q32" s="421">
        <f>SUM(Q9,Q11,Q13,Q15,Q17,Q19,Q21,Q24,Q26,Q29)</f>
        <v>27000</v>
      </c>
      <c r="R32" s="422">
        <f>P32+Q32</f>
        <v>369600</v>
      </c>
      <c r="S32" s="423" t="s">
        <v>105</v>
      </c>
      <c r="T32" s="424">
        <f>SUMIF(S8:S29,"小",T8:T29)</f>
        <v>12335</v>
      </c>
      <c r="U32" s="68" t="s">
        <v>103</v>
      </c>
      <c r="V32" s="851"/>
    </row>
    <row r="33" spans="1:22" ht="3.75" customHeight="1" thickTop="1">
      <c r="A33" s="833"/>
      <c r="B33" s="834" t="s">
        <v>562</v>
      </c>
      <c r="C33" s="834"/>
      <c r="D33" s="834"/>
      <c r="E33" s="834"/>
      <c r="F33" s="834"/>
      <c r="G33" s="834"/>
      <c r="H33" s="834"/>
      <c r="I33" s="834"/>
      <c r="J33" s="834"/>
      <c r="K33" s="834"/>
      <c r="L33" s="834"/>
      <c r="M33" s="834"/>
      <c r="N33" s="834"/>
      <c r="O33" s="834"/>
      <c r="P33" s="425"/>
      <c r="Q33" s="425"/>
      <c r="R33" s="426"/>
      <c r="S33" s="427"/>
      <c r="T33" s="428"/>
      <c r="U33" s="427"/>
      <c r="V33" s="429"/>
    </row>
    <row r="34" spans="1:22" ht="18" customHeight="1">
      <c r="A34" s="833"/>
      <c r="B34" s="835"/>
      <c r="C34" s="835"/>
      <c r="D34" s="835"/>
      <c r="E34" s="835"/>
      <c r="F34" s="835"/>
      <c r="G34" s="835"/>
      <c r="H34" s="835"/>
      <c r="I34" s="835"/>
      <c r="J34" s="835"/>
      <c r="K34" s="835"/>
      <c r="L34" s="835"/>
      <c r="M34" s="835"/>
      <c r="N34" s="835"/>
      <c r="O34" s="835"/>
      <c r="P34" s="430"/>
      <c r="Q34" s="431"/>
      <c r="R34" s="432" t="s">
        <v>443</v>
      </c>
      <c r="S34" s="433"/>
      <c r="T34" s="428"/>
      <c r="U34" s="433"/>
      <c r="V34" s="434"/>
    </row>
    <row r="35" spans="1:22" s="435" customFormat="1" ht="18" customHeight="1">
      <c r="A35" s="833"/>
      <c r="B35" s="835"/>
      <c r="C35" s="835"/>
      <c r="D35" s="835"/>
      <c r="E35" s="835"/>
      <c r="F35" s="835"/>
      <c r="G35" s="835"/>
      <c r="H35" s="835"/>
      <c r="I35" s="835"/>
      <c r="J35" s="835"/>
      <c r="K35" s="835"/>
      <c r="L35" s="835"/>
      <c r="M35" s="835"/>
      <c r="N35" s="835"/>
      <c r="O35" s="835"/>
      <c r="P35" s="430"/>
      <c r="Q35" s="431"/>
      <c r="R35" s="430"/>
      <c r="S35" s="433"/>
      <c r="T35" s="428"/>
      <c r="U35" s="433"/>
      <c r="V35" s="434"/>
    </row>
    <row r="36" spans="1:22" s="435" customFormat="1" ht="18" customHeight="1">
      <c r="A36" s="833"/>
      <c r="B36" s="835"/>
      <c r="C36" s="835"/>
      <c r="D36" s="835"/>
      <c r="E36" s="835"/>
      <c r="F36" s="835"/>
      <c r="G36" s="835"/>
      <c r="H36" s="835"/>
      <c r="I36" s="835"/>
      <c r="J36" s="835"/>
      <c r="K36" s="835"/>
      <c r="L36" s="835"/>
      <c r="M36" s="835"/>
      <c r="N36" s="835"/>
      <c r="O36" s="835"/>
      <c r="P36" s="425"/>
      <c r="Q36" s="425"/>
      <c r="R36" s="436"/>
      <c r="S36" s="427"/>
      <c r="T36" s="428"/>
      <c r="U36" s="427"/>
    </row>
    <row r="37" spans="1:22" s="435" customFormat="1" ht="18" customHeight="1">
      <c r="A37" s="833"/>
      <c r="B37" s="835"/>
      <c r="C37" s="835"/>
      <c r="D37" s="835"/>
      <c r="E37" s="835"/>
      <c r="F37" s="835"/>
      <c r="G37" s="835"/>
      <c r="H37" s="835"/>
      <c r="I37" s="835"/>
      <c r="J37" s="835"/>
      <c r="K37" s="835"/>
      <c r="L37" s="835"/>
      <c r="M37" s="835"/>
      <c r="N37" s="835"/>
      <c r="O37" s="835"/>
      <c r="P37" s="63"/>
      <c r="Q37" s="63"/>
      <c r="R37" s="63"/>
      <c r="S37" s="63"/>
      <c r="T37" s="63"/>
      <c r="U37" s="63"/>
      <c r="V37" s="368"/>
    </row>
    <row r="38" spans="1:22" s="435" customFormat="1" ht="10.5" customHeight="1">
      <c r="A38" s="833"/>
      <c r="B38" s="835"/>
      <c r="C38" s="835"/>
      <c r="D38" s="835"/>
      <c r="E38" s="835"/>
      <c r="F38" s="835"/>
      <c r="G38" s="835"/>
      <c r="H38" s="835"/>
      <c r="I38" s="835"/>
      <c r="J38" s="835"/>
      <c r="K38" s="835"/>
      <c r="L38" s="835"/>
      <c r="M38" s="835"/>
      <c r="N38" s="835"/>
      <c r="O38" s="835"/>
      <c r="P38" s="368"/>
      <c r="Q38" s="368"/>
      <c r="R38" s="368"/>
      <c r="S38" s="368"/>
      <c r="T38" s="368"/>
      <c r="U38" s="368"/>
      <c r="V38" s="368"/>
    </row>
    <row r="39" spans="1:22" ht="14.4">
      <c r="B39" s="64"/>
      <c r="C39" s="63"/>
      <c r="D39" s="63"/>
      <c r="E39" s="63"/>
      <c r="F39" s="63"/>
      <c r="G39" s="63"/>
      <c r="H39" s="63"/>
      <c r="I39" s="63"/>
      <c r="J39" s="63"/>
      <c r="K39" s="63"/>
      <c r="L39" s="63"/>
      <c r="M39" s="63"/>
      <c r="N39" s="63"/>
      <c r="O39" s="63"/>
    </row>
  </sheetData>
  <mergeCells count="28">
    <mergeCell ref="V10:V11"/>
    <mergeCell ref="V12:V13"/>
    <mergeCell ref="V14:V15"/>
    <mergeCell ref="S4:V4"/>
    <mergeCell ref="S5:V5"/>
    <mergeCell ref="S6:U7"/>
    <mergeCell ref="V6:V7"/>
    <mergeCell ref="D6:G6"/>
    <mergeCell ref="H6:O6"/>
    <mergeCell ref="P6:Q6"/>
    <mergeCell ref="R6:R7"/>
    <mergeCell ref="V8:V9"/>
    <mergeCell ref="A1:A38"/>
    <mergeCell ref="B33:O38"/>
    <mergeCell ref="V18:V19"/>
    <mergeCell ref="V20:V21"/>
    <mergeCell ref="V22:V24"/>
    <mergeCell ref="D23:D24"/>
    <mergeCell ref="E23:E24"/>
    <mergeCell ref="H23:H24"/>
    <mergeCell ref="V25:V26"/>
    <mergeCell ref="B30:C32"/>
    <mergeCell ref="D30:E32"/>
    <mergeCell ref="V30:V32"/>
    <mergeCell ref="V16:V17"/>
    <mergeCell ref="B2:Q4"/>
    <mergeCell ref="R2:V2"/>
    <mergeCell ref="C6:C7"/>
  </mergeCells>
  <phoneticPr fontId="3"/>
  <conditionalFormatting sqref="T8:T27 T29">
    <cfRule type="cellIs" dxfId="2" priority="2" operator="equal">
      <formula>0</formula>
    </cfRule>
  </conditionalFormatting>
  <conditionalFormatting sqref="T28">
    <cfRule type="cellIs" dxfId="1" priority="1" operator="equal">
      <formula>0</formula>
    </cfRule>
  </conditionalFormatting>
  <pageMargins left="0.70866141732283472" right="0.70866141732283472" top="0.74803149606299213" bottom="0.74803149606299213" header="0.59055118110236227" footer="0.31496062992125984"/>
  <pageSetup paperSize="9" scale="75" firstPageNumber="8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P41"/>
  <sheetViews>
    <sheetView view="pageBreakPreview" zoomScaleNormal="100" zoomScaleSheetLayoutView="100" workbookViewId="0">
      <selection activeCell="O24" sqref="O24"/>
    </sheetView>
  </sheetViews>
  <sheetFormatPr defaultColWidth="9" defaultRowHeight="13.2"/>
  <cols>
    <col min="1" max="1" width="2.77734375" style="62" customWidth="1"/>
    <col min="2" max="2" width="10.6640625" style="62" customWidth="1"/>
    <col min="3" max="3" width="12.88671875" style="62" customWidth="1"/>
    <col min="4" max="4" width="12.77734375" style="62" customWidth="1"/>
    <col min="5" max="7" width="9.6640625" style="62" customWidth="1"/>
    <col min="8" max="8" width="10.6640625" style="62" customWidth="1"/>
    <col min="9" max="9" width="12.44140625" style="62" customWidth="1"/>
    <col min="10" max="11" width="8.88671875" style="62" customWidth="1"/>
    <col min="12" max="12" width="10.33203125" style="62" customWidth="1"/>
    <col min="13" max="13" width="9.6640625" style="62" customWidth="1"/>
    <col min="14" max="14" width="3.109375" style="62" customWidth="1"/>
    <col min="15" max="15" width="8.109375" style="62" customWidth="1"/>
    <col min="16" max="16" width="3.109375" style="62" customWidth="1"/>
    <col min="17" max="16384" width="9" style="62"/>
  </cols>
  <sheetData>
    <row r="1" spans="1:16" ht="13.5" customHeight="1">
      <c r="A1" s="715" t="s">
        <v>525</v>
      </c>
      <c r="B1" s="465" t="s">
        <v>509</v>
      </c>
      <c r="C1" s="108"/>
      <c r="D1" s="108"/>
      <c r="E1" s="108"/>
      <c r="F1" s="108"/>
      <c r="G1" s="108"/>
      <c r="H1" s="108"/>
      <c r="I1" s="108"/>
      <c r="J1" s="108"/>
      <c r="K1" s="108"/>
      <c r="L1" s="108"/>
      <c r="M1" s="108"/>
      <c r="N1" s="108"/>
      <c r="O1" s="108"/>
      <c r="P1" s="108"/>
    </row>
    <row r="2" spans="1:16" ht="15" customHeight="1">
      <c r="A2" s="715"/>
      <c r="B2" s="880" t="s">
        <v>584</v>
      </c>
      <c r="C2" s="880"/>
      <c r="D2" s="880"/>
      <c r="E2" s="880"/>
      <c r="F2" s="880"/>
      <c r="G2" s="880"/>
      <c r="H2" s="880"/>
      <c r="I2" s="880"/>
      <c r="J2" s="880"/>
      <c r="K2" s="108"/>
      <c r="L2" s="874" t="s">
        <v>401</v>
      </c>
      <c r="M2" s="875"/>
      <c r="N2" s="875"/>
      <c r="O2" s="875"/>
      <c r="P2" s="876"/>
    </row>
    <row r="3" spans="1:16" ht="15" customHeight="1">
      <c r="A3" s="715"/>
      <c r="B3" s="880"/>
      <c r="C3" s="880"/>
      <c r="D3" s="880"/>
      <c r="E3" s="880"/>
      <c r="F3" s="880"/>
      <c r="G3" s="880"/>
      <c r="H3" s="880"/>
      <c r="I3" s="880"/>
      <c r="J3" s="880"/>
      <c r="K3" s="108"/>
      <c r="L3" s="868" t="s">
        <v>585</v>
      </c>
      <c r="M3" s="869"/>
      <c r="N3" s="869"/>
      <c r="O3" s="869"/>
      <c r="P3" s="870"/>
    </row>
    <row r="4" spans="1:16" ht="19.5" customHeight="1">
      <c r="A4" s="715"/>
      <c r="B4" s="108"/>
      <c r="C4" s="108"/>
      <c r="D4" s="108"/>
      <c r="E4" s="108"/>
      <c r="F4" s="108"/>
      <c r="G4" s="108"/>
      <c r="H4" s="108"/>
      <c r="I4" s="108"/>
      <c r="J4" s="108"/>
      <c r="K4" s="108"/>
      <c r="L4" s="692"/>
      <c r="M4" s="871"/>
      <c r="N4" s="871"/>
      <c r="O4" s="871"/>
      <c r="P4" s="846"/>
    </row>
    <row r="5" spans="1:16" ht="18" customHeight="1">
      <c r="A5" s="715"/>
      <c r="B5" s="699" t="s">
        <v>143</v>
      </c>
      <c r="C5" s="887" t="s">
        <v>142</v>
      </c>
      <c r="D5" s="889"/>
      <c r="E5" s="887" t="s">
        <v>141</v>
      </c>
      <c r="F5" s="888"/>
      <c r="G5" s="889"/>
      <c r="H5" s="699" t="s">
        <v>140</v>
      </c>
      <c r="I5" s="905" t="s">
        <v>139</v>
      </c>
      <c r="J5" s="887" t="s">
        <v>138</v>
      </c>
      <c r="K5" s="888"/>
      <c r="L5" s="889"/>
      <c r="M5" s="699" t="s">
        <v>137</v>
      </c>
      <c r="N5" s="827" t="s">
        <v>136</v>
      </c>
      <c r="O5" s="828"/>
      <c r="P5" s="829"/>
    </row>
    <row r="6" spans="1:16" ht="18" customHeight="1">
      <c r="A6" s="715"/>
      <c r="B6" s="700"/>
      <c r="C6" s="610" t="s">
        <v>569</v>
      </c>
      <c r="D6" s="699" t="s">
        <v>280</v>
      </c>
      <c r="E6" s="689" t="s">
        <v>134</v>
      </c>
      <c r="F6" s="689" t="s">
        <v>133</v>
      </c>
      <c r="G6" s="689" t="s">
        <v>135</v>
      </c>
      <c r="H6" s="706"/>
      <c r="I6" s="906"/>
      <c r="J6" s="689" t="s">
        <v>134</v>
      </c>
      <c r="K6" s="689" t="s">
        <v>133</v>
      </c>
      <c r="L6" s="689" t="s">
        <v>132</v>
      </c>
      <c r="M6" s="706"/>
      <c r="N6" s="881" t="s">
        <v>131</v>
      </c>
      <c r="O6" s="882"/>
      <c r="P6" s="883"/>
    </row>
    <row r="7" spans="1:16" ht="18" customHeight="1">
      <c r="A7" s="715"/>
      <c r="B7" s="701"/>
      <c r="C7" s="611" t="s">
        <v>570</v>
      </c>
      <c r="D7" s="701"/>
      <c r="E7" s="690"/>
      <c r="F7" s="690"/>
      <c r="G7" s="690"/>
      <c r="H7" s="690"/>
      <c r="I7" s="907"/>
      <c r="J7" s="690"/>
      <c r="K7" s="690"/>
      <c r="L7" s="690"/>
      <c r="M7" s="690"/>
      <c r="N7" s="884" t="s">
        <v>279</v>
      </c>
      <c r="O7" s="885"/>
      <c r="P7" s="886"/>
    </row>
    <row r="8" spans="1:16" ht="12.9" customHeight="1">
      <c r="A8" s="715"/>
      <c r="B8" s="6" t="s">
        <v>78</v>
      </c>
      <c r="D8" s="892" t="s">
        <v>586</v>
      </c>
      <c r="E8" s="302"/>
      <c r="F8" s="302" t="s">
        <v>470</v>
      </c>
      <c r="G8" s="232">
        <v>-8</v>
      </c>
      <c r="H8" s="111"/>
      <c r="I8" s="897" t="s">
        <v>563</v>
      </c>
      <c r="J8" s="877" t="s">
        <v>129</v>
      </c>
      <c r="K8" s="74"/>
      <c r="L8" s="240">
        <v>-2700</v>
      </c>
      <c r="M8" s="173">
        <v>-27000</v>
      </c>
      <c r="N8" s="73"/>
      <c r="O8" s="243"/>
      <c r="P8" s="72"/>
    </row>
    <row r="9" spans="1:16" ht="12.9" customHeight="1">
      <c r="A9" s="715"/>
      <c r="B9" s="74" t="s">
        <v>208</v>
      </c>
      <c r="C9" s="116" t="s">
        <v>226</v>
      </c>
      <c r="D9" s="893"/>
      <c r="E9" s="74" t="s">
        <v>478</v>
      </c>
      <c r="F9" s="74" t="s">
        <v>480</v>
      </c>
      <c r="G9" s="511">
        <v>8</v>
      </c>
      <c r="H9" s="313"/>
      <c r="I9" s="898"/>
      <c r="J9" s="878"/>
      <c r="K9" s="307">
        <v>10</v>
      </c>
      <c r="L9" s="238">
        <v>1897</v>
      </c>
      <c r="M9" s="174">
        <f>K9*L9</f>
        <v>18970</v>
      </c>
      <c r="N9" s="73"/>
      <c r="O9" s="230"/>
      <c r="P9" s="72"/>
    </row>
    <row r="10" spans="1:16" ht="12.9" customHeight="1">
      <c r="A10" s="715"/>
      <c r="B10" s="74"/>
      <c r="C10" s="89"/>
      <c r="D10" s="893"/>
      <c r="E10" s="74"/>
      <c r="F10" s="74"/>
      <c r="G10" s="232" t="s">
        <v>481</v>
      </c>
      <c r="H10" s="903">
        <f>G9*1080+G12*30</f>
        <v>30000</v>
      </c>
      <c r="I10" s="898"/>
      <c r="J10" s="878"/>
      <c r="K10" s="74"/>
      <c r="L10" s="242" t="s">
        <v>276</v>
      </c>
      <c r="M10" s="241" t="s">
        <v>278</v>
      </c>
      <c r="N10" s="73" t="s">
        <v>106</v>
      </c>
      <c r="O10" s="230"/>
      <c r="P10" s="72" t="s">
        <v>103</v>
      </c>
    </row>
    <row r="11" spans="1:16" ht="12.9" customHeight="1">
      <c r="A11" s="715"/>
      <c r="B11" s="6"/>
      <c r="C11" s="74" t="s">
        <v>114</v>
      </c>
      <c r="D11" s="893"/>
      <c r="E11" s="74"/>
      <c r="F11" s="74"/>
      <c r="G11" s="232">
        <v>-712</v>
      </c>
      <c r="H11" s="904"/>
      <c r="I11" s="898"/>
      <c r="J11" s="878"/>
      <c r="K11" s="307">
        <v>5</v>
      </c>
      <c r="L11" s="238">
        <v>703</v>
      </c>
      <c r="M11" s="174">
        <f>K11*L11</f>
        <v>3515</v>
      </c>
      <c r="N11" s="73" t="s">
        <v>105</v>
      </c>
      <c r="O11" s="230">
        <f>SUM(L9,L11,L13)</f>
        <v>2607</v>
      </c>
      <c r="P11" s="72" t="s">
        <v>103</v>
      </c>
    </row>
    <row r="12" spans="1:16" ht="12.9" customHeight="1">
      <c r="A12" s="715"/>
      <c r="B12" s="6"/>
      <c r="C12" s="116"/>
      <c r="D12" s="893"/>
      <c r="E12" s="74" t="s">
        <v>469</v>
      </c>
      <c r="F12" s="74" t="s">
        <v>479</v>
      </c>
      <c r="G12" s="111">
        <v>712</v>
      </c>
      <c r="H12" s="111"/>
      <c r="I12" s="898"/>
      <c r="J12" s="878"/>
      <c r="K12" s="307"/>
      <c r="L12" s="242" t="s">
        <v>276</v>
      </c>
      <c r="M12" s="241" t="s">
        <v>278</v>
      </c>
      <c r="N12" s="73"/>
      <c r="O12" s="230"/>
      <c r="P12" s="72"/>
    </row>
    <row r="13" spans="1:16" ht="12.9" customHeight="1">
      <c r="A13" s="715"/>
      <c r="B13" s="109"/>
      <c r="C13" s="114"/>
      <c r="D13" s="894"/>
      <c r="E13" s="71"/>
      <c r="F13" s="71"/>
      <c r="G13" s="121"/>
      <c r="H13" s="121"/>
      <c r="I13" s="899"/>
      <c r="J13" s="879"/>
      <c r="K13" s="308">
        <v>2</v>
      </c>
      <c r="L13" s="237">
        <v>7</v>
      </c>
      <c r="M13" s="172">
        <f>K13*L13</f>
        <v>14</v>
      </c>
      <c r="N13" s="70"/>
      <c r="O13" s="229"/>
      <c r="P13" s="68"/>
    </row>
    <row r="14" spans="1:16" ht="12.9" customHeight="1">
      <c r="A14" s="715"/>
      <c r="B14" s="117" t="s">
        <v>78</v>
      </c>
      <c r="C14" s="312"/>
      <c r="D14" s="892" t="s">
        <v>586</v>
      </c>
      <c r="E14" s="877" t="s">
        <v>130</v>
      </c>
      <c r="F14" s="877" t="s">
        <v>277</v>
      </c>
      <c r="G14" s="311"/>
      <c r="H14" s="311"/>
      <c r="I14" s="897" t="s">
        <v>563</v>
      </c>
      <c r="J14" s="900" t="s">
        <v>348</v>
      </c>
      <c r="K14" s="302"/>
      <c r="L14" s="309">
        <v>-1400</v>
      </c>
      <c r="M14" s="310">
        <v>-14000</v>
      </c>
      <c r="N14" s="77"/>
      <c r="O14" s="233"/>
      <c r="P14" s="75"/>
    </row>
    <row r="15" spans="1:16" ht="12.9" customHeight="1">
      <c r="A15" s="715"/>
      <c r="B15" s="74" t="s">
        <v>114</v>
      </c>
      <c r="C15" s="116" t="s">
        <v>226</v>
      </c>
      <c r="D15" s="893"/>
      <c r="E15" s="878"/>
      <c r="F15" s="878"/>
      <c r="G15" s="111"/>
      <c r="H15" s="111"/>
      <c r="I15" s="898"/>
      <c r="J15" s="901"/>
      <c r="K15" s="307">
        <v>10</v>
      </c>
      <c r="L15" s="238">
        <v>1436</v>
      </c>
      <c r="M15" s="174">
        <f>K15*L15</f>
        <v>14360</v>
      </c>
      <c r="N15" s="73"/>
      <c r="O15" s="230"/>
      <c r="P15" s="72"/>
    </row>
    <row r="16" spans="1:16" ht="12.9" customHeight="1">
      <c r="A16" s="715"/>
      <c r="B16" s="74"/>
      <c r="C16" s="89"/>
      <c r="D16" s="893"/>
      <c r="E16" s="878"/>
      <c r="F16" s="878"/>
      <c r="G16" s="232">
        <v>-775</v>
      </c>
      <c r="H16" s="232">
        <f>G16*30</f>
        <v>-23250</v>
      </c>
      <c r="I16" s="898"/>
      <c r="J16" s="901"/>
      <c r="K16" s="74"/>
      <c r="L16" s="240">
        <v>-1400</v>
      </c>
      <c r="M16" s="173">
        <v>-7000</v>
      </c>
      <c r="N16" s="73" t="s">
        <v>106</v>
      </c>
      <c r="O16" s="230"/>
      <c r="P16" s="72" t="s">
        <v>103</v>
      </c>
    </row>
    <row r="17" spans="1:16" ht="12.9" customHeight="1">
      <c r="A17" s="715"/>
      <c r="B17" s="74"/>
      <c r="C17" s="74" t="s">
        <v>114</v>
      </c>
      <c r="D17" s="893"/>
      <c r="E17" s="878"/>
      <c r="F17" s="878"/>
      <c r="G17" s="111">
        <v>630</v>
      </c>
      <c r="H17" s="231">
        <f>G17*30</f>
        <v>18900</v>
      </c>
      <c r="I17" s="898"/>
      <c r="J17" s="901"/>
      <c r="K17" s="307">
        <v>5</v>
      </c>
      <c r="L17" s="238">
        <v>700</v>
      </c>
      <c r="M17" s="174">
        <f>K17*L17</f>
        <v>3500</v>
      </c>
      <c r="N17" s="73" t="s">
        <v>105</v>
      </c>
      <c r="O17" s="230">
        <f>SUM(L15,L17,L19)</f>
        <v>2656</v>
      </c>
      <c r="P17" s="72" t="s">
        <v>103</v>
      </c>
    </row>
    <row r="18" spans="1:16" ht="12.9" customHeight="1">
      <c r="A18" s="715"/>
      <c r="B18" s="6"/>
      <c r="C18" s="116"/>
      <c r="D18" s="893"/>
      <c r="E18" s="878"/>
      <c r="F18" s="878"/>
      <c r="G18" s="111"/>
      <c r="H18" s="111"/>
      <c r="I18" s="898"/>
      <c r="J18" s="901"/>
      <c r="K18" s="74"/>
      <c r="L18" s="240">
        <v>-1125</v>
      </c>
      <c r="M18" s="173">
        <v>-2250</v>
      </c>
      <c r="N18" s="246"/>
      <c r="P18" s="245"/>
    </row>
    <row r="19" spans="1:16" ht="12.9" customHeight="1">
      <c r="A19" s="715"/>
      <c r="B19" s="109"/>
      <c r="C19" s="114"/>
      <c r="D19" s="894"/>
      <c r="E19" s="879"/>
      <c r="F19" s="879"/>
      <c r="G19" s="121"/>
      <c r="H19" s="121"/>
      <c r="I19" s="899"/>
      <c r="J19" s="902"/>
      <c r="K19" s="308">
        <v>2</v>
      </c>
      <c r="L19" s="237">
        <v>520</v>
      </c>
      <c r="M19" s="172">
        <f>K19*L19</f>
        <v>1040</v>
      </c>
      <c r="N19" s="70"/>
      <c r="O19" s="229"/>
      <c r="P19" s="68"/>
    </row>
    <row r="20" spans="1:16" ht="12.9" customHeight="1">
      <c r="A20" s="715"/>
      <c r="B20" s="117"/>
      <c r="C20" s="236" t="s">
        <v>456</v>
      </c>
      <c r="D20" s="118"/>
      <c r="E20" s="318"/>
      <c r="F20" s="117"/>
      <c r="G20" s="317"/>
      <c r="H20" s="317"/>
      <c r="I20" s="118"/>
      <c r="J20" s="318"/>
      <c r="K20" s="117"/>
      <c r="L20" s="239"/>
      <c r="M20" s="235"/>
      <c r="N20" s="77"/>
      <c r="O20" s="233"/>
      <c r="P20" s="75"/>
    </row>
    <row r="21" spans="1:16" ht="12.9" customHeight="1">
      <c r="A21" s="715"/>
      <c r="B21" s="74"/>
      <c r="C21" s="234" t="s">
        <v>457</v>
      </c>
      <c r="D21" s="115"/>
      <c r="E21" s="303"/>
      <c r="F21" s="6"/>
      <c r="G21" s="305"/>
      <c r="H21" s="305"/>
      <c r="I21" s="115"/>
      <c r="J21" s="303"/>
      <c r="K21" s="6"/>
      <c r="L21" s="238"/>
      <c r="M21" s="174"/>
      <c r="N21" s="73"/>
      <c r="O21" s="230"/>
      <c r="P21" s="72"/>
    </row>
    <row r="22" spans="1:16" ht="12.9" customHeight="1">
      <c r="A22" s="715"/>
      <c r="B22" s="6"/>
      <c r="C22" s="234" t="s">
        <v>458</v>
      </c>
      <c r="D22" s="115"/>
      <c r="E22" s="303"/>
      <c r="F22" s="6"/>
      <c r="G22" s="305"/>
      <c r="H22" s="305"/>
      <c r="I22" s="115"/>
      <c r="J22" s="303"/>
      <c r="K22" s="6"/>
      <c r="L22" s="238"/>
      <c r="M22" s="174"/>
      <c r="N22" s="73"/>
      <c r="O22" s="230"/>
      <c r="P22" s="72"/>
    </row>
    <row r="23" spans="1:16" ht="12.9" customHeight="1">
      <c r="A23" s="715"/>
      <c r="B23" s="6"/>
      <c r="C23" s="234" t="s">
        <v>434</v>
      </c>
      <c r="D23" s="338"/>
      <c r="E23" s="120"/>
      <c r="F23" s="6"/>
      <c r="G23" s="305"/>
      <c r="H23" s="305"/>
      <c r="I23" s="338"/>
      <c r="J23" s="303"/>
      <c r="K23" s="6"/>
      <c r="L23" s="238"/>
      <c r="M23" s="174"/>
      <c r="N23" s="73"/>
      <c r="O23" s="230"/>
      <c r="P23" s="72"/>
    </row>
    <row r="24" spans="1:16" ht="12.9" customHeight="1">
      <c r="A24" s="715"/>
      <c r="B24" s="6"/>
      <c r="C24" s="234"/>
      <c r="D24" s="338"/>
      <c r="E24" s="120"/>
      <c r="F24" s="6"/>
      <c r="G24" s="305"/>
      <c r="H24" s="305"/>
      <c r="I24" s="338"/>
      <c r="J24" s="303"/>
      <c r="K24" s="6"/>
      <c r="L24" s="238"/>
      <c r="M24" s="174"/>
      <c r="N24" s="73"/>
      <c r="O24" s="230"/>
      <c r="P24" s="72"/>
    </row>
    <row r="25" spans="1:16" ht="12.9" customHeight="1">
      <c r="A25" s="715"/>
      <c r="B25" s="74"/>
      <c r="C25" s="234" t="s">
        <v>459</v>
      </c>
      <c r="D25" s="115"/>
      <c r="E25" s="120"/>
      <c r="F25" s="6"/>
      <c r="G25" s="305"/>
      <c r="H25" s="119"/>
      <c r="I25" s="115"/>
      <c r="J25" s="303"/>
      <c r="K25" s="6"/>
      <c r="L25" s="238"/>
      <c r="M25" s="174"/>
      <c r="N25" s="73"/>
      <c r="O25" s="230"/>
      <c r="P25" s="72"/>
    </row>
    <row r="26" spans="1:16" ht="12.9" customHeight="1">
      <c r="A26" s="715"/>
      <c r="B26" s="6"/>
      <c r="C26" s="234"/>
      <c r="D26" s="115"/>
      <c r="E26" s="303"/>
      <c r="F26" s="6"/>
      <c r="G26" s="305"/>
      <c r="H26" s="119"/>
      <c r="I26" s="115"/>
      <c r="J26" s="303"/>
      <c r="K26" s="6"/>
      <c r="L26" s="238"/>
      <c r="M26" s="174"/>
      <c r="N26" s="73"/>
      <c r="O26" s="230"/>
      <c r="P26" s="72"/>
    </row>
    <row r="27" spans="1:16" ht="12.9" customHeight="1">
      <c r="A27" s="715"/>
      <c r="B27" s="6"/>
      <c r="C27" s="234" t="s">
        <v>461</v>
      </c>
      <c r="D27" s="338"/>
      <c r="E27" s="6"/>
      <c r="F27" s="6"/>
      <c r="G27" s="6"/>
      <c r="H27" s="6"/>
      <c r="I27" s="338"/>
      <c r="J27" s="6"/>
      <c r="K27" s="6"/>
      <c r="L27" s="174"/>
      <c r="M27" s="174"/>
      <c r="N27" s="73"/>
      <c r="O27" s="230"/>
      <c r="P27" s="72"/>
    </row>
    <row r="28" spans="1:16" ht="12.9" customHeight="1">
      <c r="A28" s="715"/>
      <c r="B28" s="74"/>
      <c r="C28" s="234" t="s">
        <v>460</v>
      </c>
      <c r="D28" s="115"/>
      <c r="E28" s="6"/>
      <c r="F28" s="6"/>
      <c r="G28" s="6"/>
      <c r="H28" s="6"/>
      <c r="I28" s="115"/>
      <c r="J28" s="6"/>
      <c r="K28" s="6"/>
      <c r="L28" s="174"/>
      <c r="M28" s="174"/>
      <c r="N28" s="73"/>
      <c r="O28" s="230"/>
      <c r="P28" s="72"/>
    </row>
    <row r="29" spans="1:16" ht="12.9" customHeight="1">
      <c r="A29" s="715"/>
      <c r="B29" s="6"/>
      <c r="C29" s="234" t="s">
        <v>435</v>
      </c>
      <c r="D29" s="115"/>
      <c r="E29" s="6"/>
      <c r="F29" s="6"/>
      <c r="G29" s="6"/>
      <c r="H29" s="6"/>
      <c r="I29" s="115"/>
      <c r="J29" s="6"/>
      <c r="K29" s="6"/>
      <c r="L29" s="174"/>
      <c r="M29" s="174"/>
      <c r="N29" s="73"/>
      <c r="O29" s="230"/>
      <c r="P29" s="72"/>
    </row>
    <row r="30" spans="1:16" ht="12.9" customHeight="1">
      <c r="A30" s="715"/>
      <c r="B30" s="4"/>
      <c r="C30" s="4"/>
      <c r="D30" s="4"/>
      <c r="E30" s="4"/>
      <c r="F30" s="4"/>
      <c r="G30" s="4"/>
      <c r="H30" s="4"/>
      <c r="I30" s="4"/>
      <c r="J30" s="4"/>
      <c r="K30" s="4"/>
      <c r="L30" s="173"/>
      <c r="M30" s="173"/>
      <c r="N30" s="73"/>
      <c r="O30" s="230"/>
      <c r="P30" s="72"/>
    </row>
    <row r="31" spans="1:16" ht="12.9" customHeight="1">
      <c r="A31" s="715"/>
      <c r="B31" s="4"/>
      <c r="C31" s="4"/>
      <c r="D31" s="4"/>
      <c r="E31" s="4"/>
      <c r="F31" s="4"/>
      <c r="G31" s="4"/>
      <c r="H31" s="4"/>
      <c r="I31" s="4"/>
      <c r="J31" s="4"/>
      <c r="K31" s="4"/>
      <c r="L31" s="173"/>
      <c r="M31" s="173"/>
      <c r="N31" s="73"/>
      <c r="O31" s="230"/>
      <c r="P31" s="72"/>
    </row>
    <row r="32" spans="1:16" ht="12.9" customHeight="1" thickBot="1">
      <c r="A32" s="715"/>
      <c r="B32" s="356"/>
      <c r="C32" s="356"/>
      <c r="D32" s="356"/>
      <c r="E32" s="356"/>
      <c r="F32" s="356"/>
      <c r="G32" s="356"/>
      <c r="H32" s="356"/>
      <c r="I32" s="356"/>
      <c r="J32" s="356"/>
      <c r="K32" s="356"/>
      <c r="L32" s="357"/>
      <c r="M32" s="357"/>
      <c r="N32" s="346"/>
      <c r="O32" s="358"/>
      <c r="P32" s="348"/>
    </row>
    <row r="33" spans="1:16" ht="12.9" customHeight="1" thickTop="1" thickBot="1">
      <c r="A33" s="715"/>
      <c r="B33" s="908" t="s">
        <v>369</v>
      </c>
      <c r="C33" s="909"/>
      <c r="D33" s="910"/>
      <c r="E33" s="352"/>
      <c r="F33" s="353"/>
      <c r="G33" s="354"/>
      <c r="H33" s="354"/>
      <c r="I33" s="354"/>
      <c r="J33" s="355"/>
      <c r="K33" s="353"/>
      <c r="L33" s="359"/>
      <c r="M33" s="359"/>
      <c r="N33" s="349" t="s">
        <v>106</v>
      </c>
      <c r="O33" s="360"/>
      <c r="P33" s="350" t="s">
        <v>103</v>
      </c>
    </row>
    <row r="34" spans="1:16" ht="12.9" customHeight="1" thickTop="1" thickBot="1">
      <c r="A34" s="715"/>
      <c r="B34" s="908"/>
      <c r="C34" s="909"/>
      <c r="D34" s="910"/>
      <c r="E34" s="112"/>
      <c r="F34" s="6"/>
      <c r="G34" s="232">
        <f>G8+G16+G11</f>
        <v>-1495</v>
      </c>
      <c r="H34" s="232">
        <f>H10+H16</f>
        <v>6750</v>
      </c>
      <c r="I34" s="305"/>
      <c r="J34" s="303"/>
      <c r="K34" s="6"/>
      <c r="L34" s="173">
        <f>SUM(L8,L10,L12,L14,L16,L18)</f>
        <v>-6625</v>
      </c>
      <c r="M34" s="173">
        <f>SUM(M8,M10,M12,M14,M16,M18)</f>
        <v>-50250</v>
      </c>
      <c r="N34" s="73" t="s">
        <v>105</v>
      </c>
      <c r="O34" s="230">
        <f>O11+O17</f>
        <v>5263</v>
      </c>
      <c r="P34" s="72" t="s">
        <v>103</v>
      </c>
    </row>
    <row r="35" spans="1:16" ht="12.9" customHeight="1" thickTop="1">
      <c r="A35" s="715"/>
      <c r="B35" s="911"/>
      <c r="C35" s="912"/>
      <c r="D35" s="913"/>
      <c r="E35" s="110"/>
      <c r="F35" s="109"/>
      <c r="G35" s="337">
        <f>G12+G17+G9</f>
        <v>1350</v>
      </c>
      <c r="H35" s="337">
        <f>H10+H11+H17</f>
        <v>48900</v>
      </c>
      <c r="I35" s="306"/>
      <c r="J35" s="304"/>
      <c r="K35" s="109"/>
      <c r="L35" s="172">
        <f>SUM(L9,L11,L13,L15,L17,L19)</f>
        <v>5263</v>
      </c>
      <c r="M35" s="172">
        <f>SUM(M9,M11,M13,M15,M17,M19)</f>
        <v>41399</v>
      </c>
      <c r="N35" s="70" t="s">
        <v>104</v>
      </c>
      <c r="O35" s="229">
        <f>O34</f>
        <v>5263</v>
      </c>
      <c r="P35" s="68" t="s">
        <v>103</v>
      </c>
    </row>
    <row r="36" spans="1:16" ht="12.9" customHeight="1">
      <c r="A36" s="715"/>
      <c r="B36" s="895" t="s">
        <v>564</v>
      </c>
      <c r="C36" s="895"/>
      <c r="D36" s="895"/>
      <c r="E36" s="895"/>
      <c r="F36" s="895"/>
      <c r="G36" s="895"/>
      <c r="H36" s="895"/>
      <c r="I36" s="895"/>
      <c r="J36" s="895"/>
      <c r="K36" s="895"/>
      <c r="L36" s="890"/>
      <c r="M36" s="890"/>
      <c r="N36" s="890"/>
      <c r="O36" s="890"/>
      <c r="P36" s="339"/>
    </row>
    <row r="37" spans="1:16" s="8" customFormat="1" ht="12.9" customHeight="1">
      <c r="A37" s="715"/>
      <c r="B37" s="896"/>
      <c r="C37" s="896"/>
      <c r="D37" s="896"/>
      <c r="E37" s="896"/>
      <c r="F37" s="896"/>
      <c r="G37" s="896"/>
      <c r="H37" s="896"/>
      <c r="I37" s="896"/>
      <c r="J37" s="896"/>
      <c r="K37" s="896"/>
      <c r="L37" s="891"/>
      <c r="M37" s="891"/>
      <c r="N37" s="891"/>
      <c r="O37" s="891"/>
      <c r="P37" s="340"/>
    </row>
    <row r="38" spans="1:16" s="8" customFormat="1" ht="12.9" customHeight="1">
      <c r="A38" s="715"/>
      <c r="B38" s="896"/>
      <c r="C38" s="896"/>
      <c r="D38" s="896"/>
      <c r="E38" s="896"/>
      <c r="F38" s="896"/>
      <c r="G38" s="896"/>
      <c r="H38" s="896"/>
      <c r="I38" s="896"/>
      <c r="J38" s="896"/>
      <c r="K38" s="896"/>
      <c r="L38" s="891"/>
      <c r="M38" s="891"/>
      <c r="N38" s="891"/>
      <c r="O38" s="891"/>
      <c r="P38" s="340"/>
    </row>
    <row r="39" spans="1:16" s="8" customFormat="1" ht="12.9" customHeight="1">
      <c r="A39" s="715"/>
      <c r="B39" s="896"/>
      <c r="C39" s="896"/>
      <c r="D39" s="896"/>
      <c r="E39" s="896"/>
      <c r="F39" s="896"/>
      <c r="G39" s="896"/>
      <c r="H39" s="896"/>
      <c r="I39" s="896"/>
      <c r="J39" s="896"/>
      <c r="K39" s="896"/>
      <c r="L39" s="891"/>
      <c r="M39" s="891"/>
      <c r="N39" s="891"/>
      <c r="O39" s="891"/>
      <c r="P39" s="340"/>
    </row>
    <row r="40" spans="1:16" s="8" customFormat="1" ht="12.9" customHeight="1">
      <c r="A40" s="715"/>
      <c r="B40" s="896"/>
      <c r="C40" s="896"/>
      <c r="D40" s="896"/>
      <c r="E40" s="896"/>
      <c r="F40" s="896"/>
      <c r="G40" s="896"/>
      <c r="H40" s="896"/>
      <c r="I40" s="896"/>
      <c r="J40" s="896"/>
      <c r="K40" s="896"/>
      <c r="L40" s="107"/>
      <c r="M40" s="107"/>
      <c r="N40" s="107"/>
      <c r="O40" s="107"/>
      <c r="P40" s="107"/>
    </row>
    <row r="41" spans="1:16" s="8" customFormat="1" ht="12.9" customHeight="1">
      <c r="A41" s="715"/>
      <c r="B41" s="67"/>
    </row>
  </sheetData>
  <mergeCells count="33">
    <mergeCell ref="C5:D5"/>
    <mergeCell ref="E5:G5"/>
    <mergeCell ref="D14:D19"/>
    <mergeCell ref="F6:F7"/>
    <mergeCell ref="B36:K40"/>
    <mergeCell ref="D6:D7"/>
    <mergeCell ref="I14:I19"/>
    <mergeCell ref="J14:J19"/>
    <mergeCell ref="B5:B7"/>
    <mergeCell ref="E6:E7"/>
    <mergeCell ref="G6:G7"/>
    <mergeCell ref="I8:I13"/>
    <mergeCell ref="H10:H11"/>
    <mergeCell ref="E14:E19"/>
    <mergeCell ref="I5:I7"/>
    <mergeCell ref="D8:D13"/>
    <mergeCell ref="B33:D35"/>
    <mergeCell ref="L6:L7"/>
    <mergeCell ref="K6:K7"/>
    <mergeCell ref="A1:A41"/>
    <mergeCell ref="L2:P2"/>
    <mergeCell ref="J8:J13"/>
    <mergeCell ref="L3:P4"/>
    <mergeCell ref="B2:J3"/>
    <mergeCell ref="N5:P5"/>
    <mergeCell ref="N6:P6"/>
    <mergeCell ref="N7:P7"/>
    <mergeCell ref="J6:J7"/>
    <mergeCell ref="H5:H7"/>
    <mergeCell ref="M5:M7"/>
    <mergeCell ref="J5:L5"/>
    <mergeCell ref="F14:F19"/>
    <mergeCell ref="L36:O39"/>
  </mergeCells>
  <phoneticPr fontId="3"/>
  <printOptions horizontalCentered="1" verticalCentered="1"/>
  <pageMargins left="0.19685039370078741" right="0.19685039370078741" top="0.59055118110236227" bottom="0.59055118110236227" header="0.39370078740157483" footer="0.39370078740157483"/>
  <pageSetup paperSize="9" scale="95" firstPageNumber="87" orientation="landscape" useFirstPageNumber="1" r:id="rId1"/>
  <headerFooter>
    <oddFooter>&amp;R&amp;"ＭＳ 明朝,標準"&amp;6&lt;E&gt;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B1:Y48"/>
  <sheetViews>
    <sheetView view="pageLayout" topLeftCell="A34" zoomScaleNormal="100" workbookViewId="0">
      <selection activeCell="AE25" sqref="AE25"/>
    </sheetView>
  </sheetViews>
  <sheetFormatPr defaultColWidth="9" defaultRowHeight="13.2"/>
  <cols>
    <col min="1" max="1" width="1.44140625" style="62" customWidth="1"/>
    <col min="2" max="2" width="2" style="62" customWidth="1"/>
    <col min="3" max="4" width="2.6640625" style="62" customWidth="1"/>
    <col min="5" max="5" width="2.44140625" style="62" customWidth="1"/>
    <col min="6" max="6" width="6.33203125" style="62" customWidth="1"/>
    <col min="7" max="7" width="2.21875" style="62" customWidth="1"/>
    <col min="8" max="8" width="3.109375" style="62" customWidth="1"/>
    <col min="9" max="9" width="1.21875" style="62" customWidth="1"/>
    <col min="10" max="15" width="2.6640625" style="62" customWidth="1"/>
    <col min="16" max="16" width="0.33203125" style="62" customWidth="1"/>
    <col min="17" max="19" width="3.6640625" style="62" customWidth="1"/>
    <col min="20" max="20" width="3.88671875" style="62" customWidth="1"/>
    <col min="21" max="26" width="2.6640625" style="62" customWidth="1"/>
    <col min="27" max="16384" width="9" style="62"/>
  </cols>
  <sheetData>
    <row r="1" spans="2:25" ht="29.25" customHeight="1">
      <c r="B1" s="615" t="s">
        <v>414</v>
      </c>
      <c r="C1" s="615"/>
      <c r="D1" s="615"/>
      <c r="E1" s="615"/>
      <c r="F1" s="615"/>
      <c r="G1" s="615"/>
      <c r="H1" s="615"/>
      <c r="I1" s="615"/>
      <c r="J1" s="615"/>
      <c r="K1" s="615"/>
      <c r="L1" s="615"/>
      <c r="M1" s="615"/>
      <c r="N1" s="615"/>
      <c r="O1" s="615"/>
      <c r="P1" s="615"/>
      <c r="Q1" s="615"/>
      <c r="R1" s="615"/>
      <c r="S1" s="615"/>
      <c r="T1" s="615"/>
      <c r="U1" s="615"/>
      <c r="V1" s="615"/>
      <c r="W1" s="615"/>
      <c r="X1" s="615"/>
      <c r="Y1" s="615"/>
    </row>
    <row r="4" spans="2:25" ht="9" customHeight="1"/>
    <row r="5" spans="2:25" ht="25.5" customHeight="1">
      <c r="B5" s="341" t="s">
        <v>384</v>
      </c>
    </row>
    <row r="6" spans="2:25" ht="12" customHeight="1">
      <c r="B6" s="921" t="s">
        <v>182</v>
      </c>
      <c r="C6" s="922"/>
      <c r="D6" s="922"/>
      <c r="E6" s="922"/>
      <c r="F6" s="922"/>
      <c r="G6" s="922"/>
      <c r="H6" s="922"/>
      <c r="I6" s="922"/>
      <c r="J6" s="922"/>
      <c r="K6" s="922"/>
      <c r="L6" s="922"/>
      <c r="M6" s="922"/>
      <c r="N6" s="922"/>
      <c r="O6" s="923"/>
      <c r="Q6" s="929" t="s">
        <v>181</v>
      </c>
      <c r="R6" s="930"/>
      <c r="S6" s="930"/>
      <c r="T6" s="930"/>
      <c r="U6" s="930"/>
      <c r="V6" s="930"/>
      <c r="W6" s="930"/>
      <c r="X6" s="930"/>
      <c r="Y6" s="931"/>
    </row>
    <row r="7" spans="2:25" ht="12" customHeight="1">
      <c r="B7" s="924" t="s">
        <v>180</v>
      </c>
      <c r="C7" s="925"/>
      <c r="D7" s="925"/>
      <c r="E7" s="925"/>
      <c r="F7" s="925"/>
      <c r="G7" s="925"/>
      <c r="H7" s="925"/>
      <c r="I7" s="925"/>
      <c r="J7" s="925"/>
      <c r="K7" s="925"/>
      <c r="L7" s="925"/>
      <c r="M7" s="925"/>
      <c r="N7" s="925"/>
      <c r="O7" s="926"/>
      <c r="Q7" s="933" t="s">
        <v>179</v>
      </c>
      <c r="R7" s="933"/>
      <c r="S7" s="933"/>
      <c r="T7" s="933"/>
      <c r="U7" s="933" t="s">
        <v>178</v>
      </c>
      <c r="V7" s="933"/>
      <c r="W7" s="933" t="s">
        <v>177</v>
      </c>
      <c r="X7" s="933"/>
      <c r="Y7" s="933"/>
    </row>
    <row r="8" spans="2:25" ht="12" customHeight="1">
      <c r="B8" s="937" t="s">
        <v>176</v>
      </c>
      <c r="C8" s="938"/>
      <c r="D8" s="938"/>
      <c r="E8" s="938"/>
      <c r="F8" s="938"/>
      <c r="G8" s="938"/>
      <c r="H8" s="939" t="s">
        <v>174</v>
      </c>
      <c r="I8" s="939"/>
      <c r="J8" s="939"/>
      <c r="K8" s="939"/>
      <c r="L8" s="939"/>
      <c r="M8" s="939"/>
      <c r="N8" s="939"/>
      <c r="O8" s="940"/>
      <c r="Q8" s="934" t="s">
        <v>370</v>
      </c>
      <c r="R8" s="934"/>
      <c r="S8" s="934"/>
      <c r="T8" s="934"/>
      <c r="U8" s="935" t="s">
        <v>379</v>
      </c>
      <c r="V8" s="935"/>
      <c r="W8" s="935" t="s">
        <v>380</v>
      </c>
      <c r="X8" s="935"/>
      <c r="Y8" s="935"/>
    </row>
    <row r="9" spans="2:25" ht="12" customHeight="1">
      <c r="B9" s="937" t="s">
        <v>175</v>
      </c>
      <c r="C9" s="938"/>
      <c r="D9" s="938"/>
      <c r="E9" s="938"/>
      <c r="F9" s="938"/>
      <c r="G9" s="938"/>
      <c r="H9" s="939" t="s">
        <v>174</v>
      </c>
      <c r="I9" s="939"/>
      <c r="J9" s="939"/>
      <c r="K9" s="939"/>
      <c r="L9" s="939"/>
      <c r="M9" s="939"/>
      <c r="N9" s="939"/>
      <c r="O9" s="940"/>
      <c r="Q9" s="757" t="s">
        <v>371</v>
      </c>
      <c r="R9" s="757"/>
      <c r="S9" s="757"/>
      <c r="T9" s="757"/>
      <c r="U9" s="914" t="s">
        <v>379</v>
      </c>
      <c r="V9" s="914"/>
      <c r="W9" s="914" t="s">
        <v>380</v>
      </c>
      <c r="X9" s="914"/>
      <c r="Y9" s="914"/>
    </row>
    <row r="10" spans="2:25" ht="12" customHeight="1">
      <c r="B10" s="932" t="s">
        <v>173</v>
      </c>
      <c r="C10" s="915"/>
      <c r="D10" s="915"/>
      <c r="E10" s="915"/>
      <c r="F10" s="927" t="s">
        <v>411</v>
      </c>
      <c r="G10" s="927"/>
      <c r="H10" s="927"/>
      <c r="I10" s="927"/>
      <c r="J10" s="927"/>
      <c r="K10" s="927"/>
      <c r="L10" s="927"/>
      <c r="M10" s="927"/>
      <c r="N10" s="927"/>
      <c r="O10" s="928"/>
      <c r="Q10" s="757" t="s">
        <v>372</v>
      </c>
      <c r="R10" s="757"/>
      <c r="S10" s="757"/>
      <c r="T10" s="757"/>
      <c r="U10" s="914" t="s">
        <v>382</v>
      </c>
      <c r="V10" s="914"/>
      <c r="W10" s="914" t="s">
        <v>380</v>
      </c>
      <c r="X10" s="914"/>
      <c r="Y10" s="914"/>
    </row>
    <row r="11" spans="2:25" ht="12" customHeight="1">
      <c r="B11" s="104"/>
      <c r="C11" s="915" t="s">
        <v>168</v>
      </c>
      <c r="D11" s="915"/>
      <c r="E11" s="915"/>
      <c r="F11" s="927" t="s">
        <v>171</v>
      </c>
      <c r="G11" s="927"/>
      <c r="H11" s="927"/>
      <c r="I11" s="927"/>
      <c r="J11" s="927"/>
      <c r="K11" s="927"/>
      <c r="L11" s="927"/>
      <c r="M11" s="927"/>
      <c r="N11" s="927"/>
      <c r="O11" s="928"/>
      <c r="Q11" s="757" t="s">
        <v>373</v>
      </c>
      <c r="R11" s="757"/>
      <c r="S11" s="757"/>
      <c r="T11" s="757"/>
      <c r="U11" s="914" t="s">
        <v>382</v>
      </c>
      <c r="V11" s="914"/>
      <c r="W11" s="914" t="s">
        <v>380</v>
      </c>
      <c r="X11" s="914"/>
      <c r="Y11" s="914"/>
    </row>
    <row r="12" spans="2:25" ht="12" customHeight="1">
      <c r="B12" s="104"/>
      <c r="C12" s="915" t="s">
        <v>166</v>
      </c>
      <c r="D12" s="915"/>
      <c r="E12" s="915"/>
      <c r="F12" s="927" t="s">
        <v>282</v>
      </c>
      <c r="G12" s="927"/>
      <c r="H12" s="927"/>
      <c r="I12" s="927"/>
      <c r="J12" s="927"/>
      <c r="K12" s="927"/>
      <c r="L12" s="927"/>
      <c r="M12" s="927"/>
      <c r="N12" s="927"/>
      <c r="O12" s="928"/>
      <c r="Q12" s="757" t="s">
        <v>374</v>
      </c>
      <c r="R12" s="757"/>
      <c r="S12" s="757"/>
      <c r="T12" s="757"/>
      <c r="U12" s="914" t="s">
        <v>382</v>
      </c>
      <c r="V12" s="914"/>
      <c r="W12" s="914" t="s">
        <v>380</v>
      </c>
      <c r="X12" s="914"/>
      <c r="Y12" s="914"/>
    </row>
    <row r="13" spans="2:25" ht="12" customHeight="1">
      <c r="B13" s="932" t="s">
        <v>172</v>
      </c>
      <c r="C13" s="915"/>
      <c r="D13" s="915"/>
      <c r="E13" s="915"/>
      <c r="F13" s="927" t="s">
        <v>412</v>
      </c>
      <c r="G13" s="927"/>
      <c r="H13" s="927"/>
      <c r="I13" s="927"/>
      <c r="J13" s="927"/>
      <c r="K13" s="927"/>
      <c r="L13" s="927"/>
      <c r="M13" s="927"/>
      <c r="N13" s="927"/>
      <c r="O13" s="928"/>
      <c r="Q13" s="757" t="s">
        <v>375</v>
      </c>
      <c r="R13" s="757"/>
      <c r="S13" s="757"/>
      <c r="T13" s="757"/>
      <c r="U13" s="914" t="s">
        <v>381</v>
      </c>
      <c r="V13" s="914"/>
      <c r="W13" s="914" t="s">
        <v>380</v>
      </c>
      <c r="X13" s="914"/>
      <c r="Y13" s="914"/>
    </row>
    <row r="14" spans="2:25" ht="12" customHeight="1">
      <c r="B14" s="104"/>
      <c r="C14" s="915" t="s">
        <v>168</v>
      </c>
      <c r="D14" s="915"/>
      <c r="E14" s="915"/>
      <c r="F14" s="927" t="s">
        <v>171</v>
      </c>
      <c r="G14" s="927"/>
      <c r="H14" s="927"/>
      <c r="I14" s="927"/>
      <c r="J14" s="927"/>
      <c r="K14" s="927"/>
      <c r="L14" s="927"/>
      <c r="M14" s="927"/>
      <c r="N14" s="927"/>
      <c r="O14" s="928"/>
      <c r="Q14" s="757" t="s">
        <v>376</v>
      </c>
      <c r="R14" s="757"/>
      <c r="S14" s="757"/>
      <c r="T14" s="757"/>
      <c r="U14" s="914" t="s">
        <v>381</v>
      </c>
      <c r="V14" s="914"/>
      <c r="W14" s="914" t="s">
        <v>380</v>
      </c>
      <c r="X14" s="914"/>
      <c r="Y14" s="914"/>
    </row>
    <row r="15" spans="2:25" ht="12" customHeight="1">
      <c r="B15" s="104"/>
      <c r="C15" s="915" t="s">
        <v>166</v>
      </c>
      <c r="D15" s="915"/>
      <c r="E15" s="915"/>
      <c r="F15" s="927" t="s">
        <v>409</v>
      </c>
      <c r="G15" s="927"/>
      <c r="H15" s="927"/>
      <c r="I15" s="927"/>
      <c r="J15" s="927"/>
      <c r="K15" s="927"/>
      <c r="L15" s="927"/>
      <c r="M15" s="927"/>
      <c r="N15" s="927"/>
      <c r="O15" s="928"/>
      <c r="Q15" s="757" t="s">
        <v>377</v>
      </c>
      <c r="R15" s="757"/>
      <c r="S15" s="757"/>
      <c r="T15" s="757"/>
      <c r="U15" s="914" t="s">
        <v>379</v>
      </c>
      <c r="V15" s="914"/>
      <c r="W15" s="914" t="s">
        <v>380</v>
      </c>
      <c r="X15" s="914"/>
      <c r="Y15" s="914"/>
    </row>
    <row r="16" spans="2:25" ht="12" customHeight="1">
      <c r="B16" s="246"/>
      <c r="O16" s="245"/>
      <c r="Q16" s="757" t="s">
        <v>378</v>
      </c>
      <c r="R16" s="757"/>
      <c r="S16" s="757"/>
      <c r="T16" s="757"/>
      <c r="U16" s="914" t="s">
        <v>381</v>
      </c>
      <c r="V16" s="914"/>
      <c r="W16" s="914" t="s">
        <v>380</v>
      </c>
      <c r="X16" s="914"/>
      <c r="Y16" s="914"/>
    </row>
    <row r="17" spans="2:25" ht="12" customHeight="1">
      <c r="B17" s="130"/>
      <c r="C17" s="916"/>
      <c r="D17" s="916"/>
      <c r="E17" s="916"/>
      <c r="F17" s="917"/>
      <c r="G17" s="917"/>
      <c r="H17" s="917"/>
      <c r="I17" s="917"/>
      <c r="J17" s="917"/>
      <c r="K17" s="917"/>
      <c r="L17" s="917"/>
      <c r="M17" s="917"/>
      <c r="N17" s="917"/>
      <c r="O17" s="918"/>
      <c r="Q17" s="779"/>
      <c r="R17" s="779"/>
      <c r="S17" s="779"/>
      <c r="T17" s="779"/>
      <c r="U17" s="936"/>
      <c r="V17" s="936"/>
      <c r="W17" s="936"/>
      <c r="X17" s="936"/>
      <c r="Y17" s="936"/>
    </row>
    <row r="18" spans="2:25" ht="18" customHeight="1">
      <c r="B18" s="103"/>
      <c r="C18" s="103"/>
      <c r="D18" s="103"/>
      <c r="E18" s="103"/>
      <c r="F18" s="103"/>
      <c r="G18" s="103"/>
      <c r="H18" s="103"/>
      <c r="I18" s="103"/>
      <c r="J18" s="103"/>
      <c r="K18" s="103"/>
      <c r="L18" s="103"/>
      <c r="M18" s="103"/>
      <c r="N18" s="103"/>
      <c r="O18" s="103"/>
      <c r="Q18" s="139"/>
      <c r="R18" s="139"/>
      <c r="S18" s="139"/>
      <c r="T18" s="139"/>
      <c r="U18" s="171"/>
      <c r="V18" s="171"/>
      <c r="W18" s="171"/>
      <c r="X18" s="171"/>
      <c r="Y18" s="171"/>
    </row>
    <row r="19" spans="2:25" ht="25.5" customHeight="1">
      <c r="B19" s="341" t="s">
        <v>349</v>
      </c>
    </row>
    <row r="20" spans="2:25" ht="12" customHeight="1">
      <c r="B20" s="921" t="s">
        <v>182</v>
      </c>
      <c r="C20" s="922"/>
      <c r="D20" s="922"/>
      <c r="E20" s="922"/>
      <c r="F20" s="922"/>
      <c r="G20" s="922"/>
      <c r="H20" s="922"/>
      <c r="I20" s="922"/>
      <c r="J20" s="922"/>
      <c r="K20" s="922"/>
      <c r="L20" s="922"/>
      <c r="M20" s="922"/>
      <c r="N20" s="922"/>
      <c r="O20" s="923"/>
      <c r="Q20" s="929" t="s">
        <v>181</v>
      </c>
      <c r="R20" s="930"/>
      <c r="S20" s="930"/>
      <c r="T20" s="930"/>
      <c r="U20" s="930"/>
      <c r="V20" s="930"/>
      <c r="W20" s="930"/>
      <c r="X20" s="930"/>
      <c r="Y20" s="931"/>
    </row>
    <row r="21" spans="2:25" ht="12" customHeight="1">
      <c r="B21" s="924" t="s">
        <v>180</v>
      </c>
      <c r="C21" s="925"/>
      <c r="D21" s="925"/>
      <c r="E21" s="925"/>
      <c r="F21" s="925"/>
      <c r="G21" s="925"/>
      <c r="H21" s="925"/>
      <c r="I21" s="925"/>
      <c r="J21" s="925"/>
      <c r="K21" s="925"/>
      <c r="L21" s="925"/>
      <c r="M21" s="925"/>
      <c r="N21" s="925"/>
      <c r="O21" s="926"/>
      <c r="Q21" s="933" t="s">
        <v>179</v>
      </c>
      <c r="R21" s="933"/>
      <c r="S21" s="933"/>
      <c r="T21" s="933"/>
      <c r="U21" s="933" t="s">
        <v>178</v>
      </c>
      <c r="V21" s="933"/>
      <c r="W21" s="933" t="s">
        <v>177</v>
      </c>
      <c r="X21" s="933"/>
      <c r="Y21" s="933"/>
    </row>
    <row r="22" spans="2:25" ht="12" customHeight="1">
      <c r="B22" s="937" t="s">
        <v>176</v>
      </c>
      <c r="C22" s="938"/>
      <c r="D22" s="938"/>
      <c r="E22" s="938"/>
      <c r="F22" s="938"/>
      <c r="G22" s="938"/>
      <c r="H22" s="939" t="s">
        <v>174</v>
      </c>
      <c r="I22" s="939"/>
      <c r="J22" s="939"/>
      <c r="K22" s="939"/>
      <c r="L22" s="939"/>
      <c r="M22" s="939"/>
      <c r="N22" s="939"/>
      <c r="O22" s="940"/>
      <c r="Q22" s="934" t="s">
        <v>385</v>
      </c>
      <c r="R22" s="934"/>
      <c r="S22" s="934"/>
      <c r="T22" s="934"/>
      <c r="U22" s="935" t="s">
        <v>379</v>
      </c>
      <c r="V22" s="935"/>
      <c r="W22" s="935" t="s">
        <v>380</v>
      </c>
      <c r="X22" s="935"/>
      <c r="Y22" s="935"/>
    </row>
    <row r="23" spans="2:25" ht="12" customHeight="1">
      <c r="B23" s="937" t="s">
        <v>175</v>
      </c>
      <c r="C23" s="938"/>
      <c r="D23" s="938"/>
      <c r="E23" s="938"/>
      <c r="F23" s="938"/>
      <c r="G23" s="938"/>
      <c r="H23" s="939" t="s">
        <v>174</v>
      </c>
      <c r="I23" s="939"/>
      <c r="J23" s="939"/>
      <c r="K23" s="939"/>
      <c r="L23" s="939"/>
      <c r="M23" s="939"/>
      <c r="N23" s="939"/>
      <c r="O23" s="940"/>
      <c r="Q23" s="757" t="s">
        <v>386</v>
      </c>
      <c r="R23" s="757"/>
      <c r="S23" s="757"/>
      <c r="T23" s="757"/>
      <c r="U23" s="914" t="s">
        <v>379</v>
      </c>
      <c r="V23" s="914"/>
      <c r="W23" s="914" t="s">
        <v>380</v>
      </c>
      <c r="X23" s="914"/>
      <c r="Y23" s="914"/>
    </row>
    <row r="24" spans="2:25" ht="12" customHeight="1">
      <c r="B24" s="932" t="s">
        <v>173</v>
      </c>
      <c r="C24" s="915"/>
      <c r="D24" s="915"/>
      <c r="E24" s="915"/>
      <c r="F24" s="927" t="str">
        <f t="shared" ref="F24:F29" si="0">F10</f>
        <v>○○南部農業協同組合 営農部 生産指導課</v>
      </c>
      <c r="G24" s="927"/>
      <c r="H24" s="927"/>
      <c r="I24" s="927"/>
      <c r="J24" s="927"/>
      <c r="K24" s="927"/>
      <c r="L24" s="927"/>
      <c r="M24" s="927"/>
      <c r="N24" s="927"/>
      <c r="O24" s="928"/>
      <c r="Q24" s="757" t="s">
        <v>387</v>
      </c>
      <c r="R24" s="757"/>
      <c r="S24" s="757"/>
      <c r="T24" s="757"/>
      <c r="U24" s="914" t="s">
        <v>395</v>
      </c>
      <c r="V24" s="914"/>
      <c r="W24" s="914" t="s">
        <v>380</v>
      </c>
      <c r="X24" s="914"/>
      <c r="Y24" s="914"/>
    </row>
    <row r="25" spans="2:25" ht="12" customHeight="1">
      <c r="B25" s="104"/>
      <c r="C25" s="915" t="s">
        <v>168</v>
      </c>
      <c r="D25" s="915"/>
      <c r="E25" s="915"/>
      <c r="F25" s="927" t="str">
        <f t="shared" si="0"/>
        <v>山形県○○市○○町○番△号</v>
      </c>
      <c r="G25" s="927"/>
      <c r="H25" s="927"/>
      <c r="I25" s="927"/>
      <c r="J25" s="927"/>
      <c r="K25" s="927"/>
      <c r="L25" s="927"/>
      <c r="M25" s="927"/>
      <c r="N25" s="927"/>
      <c r="O25" s="928"/>
      <c r="Q25" s="757" t="s">
        <v>388</v>
      </c>
      <c r="R25" s="757"/>
      <c r="S25" s="757"/>
      <c r="T25" s="757"/>
      <c r="U25" s="914" t="s">
        <v>382</v>
      </c>
      <c r="V25" s="914"/>
      <c r="W25" s="914" t="s">
        <v>380</v>
      </c>
      <c r="X25" s="914"/>
      <c r="Y25" s="914"/>
    </row>
    <row r="26" spans="2:25" ht="12" customHeight="1">
      <c r="B26" s="104"/>
      <c r="C26" s="915" t="s">
        <v>166</v>
      </c>
      <c r="D26" s="915"/>
      <c r="E26" s="915"/>
      <c r="F26" s="927" t="str">
        <f t="shared" si="0"/>
        <v>023-456-9999</v>
      </c>
      <c r="G26" s="927"/>
      <c r="H26" s="927"/>
      <c r="I26" s="927"/>
      <c r="J26" s="927"/>
      <c r="K26" s="927"/>
      <c r="L26" s="927"/>
      <c r="M26" s="927"/>
      <c r="N26" s="927"/>
      <c r="O26" s="928"/>
      <c r="Q26" s="757" t="s">
        <v>389</v>
      </c>
      <c r="R26" s="757"/>
      <c r="S26" s="757"/>
      <c r="T26" s="757"/>
      <c r="U26" s="914" t="s">
        <v>382</v>
      </c>
      <c r="V26" s="914"/>
      <c r="W26" s="914" t="s">
        <v>380</v>
      </c>
      <c r="X26" s="914"/>
      <c r="Y26" s="914"/>
    </row>
    <row r="27" spans="2:25" ht="12" customHeight="1">
      <c r="B27" s="932" t="s">
        <v>172</v>
      </c>
      <c r="C27" s="915"/>
      <c r="D27" s="915"/>
      <c r="E27" s="915"/>
      <c r="F27" s="927" t="str">
        <f t="shared" si="0"/>
        <v>○○南部農業協同組合 営農部 生産管理課</v>
      </c>
      <c r="G27" s="927"/>
      <c r="H27" s="927"/>
      <c r="I27" s="927"/>
      <c r="J27" s="927"/>
      <c r="K27" s="927"/>
      <c r="L27" s="927"/>
      <c r="M27" s="927"/>
      <c r="N27" s="927"/>
      <c r="O27" s="928"/>
      <c r="Q27" s="757" t="s">
        <v>390</v>
      </c>
      <c r="R27" s="757"/>
      <c r="S27" s="757"/>
      <c r="T27" s="757"/>
      <c r="U27" s="914" t="s">
        <v>396</v>
      </c>
      <c r="V27" s="914"/>
      <c r="W27" s="914" t="s">
        <v>380</v>
      </c>
      <c r="X27" s="914"/>
      <c r="Y27" s="914"/>
    </row>
    <row r="28" spans="2:25" ht="12" customHeight="1">
      <c r="B28" s="104"/>
      <c r="C28" s="915" t="s">
        <v>168</v>
      </c>
      <c r="D28" s="915"/>
      <c r="E28" s="915"/>
      <c r="F28" s="927" t="str">
        <f t="shared" si="0"/>
        <v>山形県○○市○○町○番△号</v>
      </c>
      <c r="G28" s="927"/>
      <c r="H28" s="927"/>
      <c r="I28" s="927"/>
      <c r="J28" s="927"/>
      <c r="K28" s="927"/>
      <c r="L28" s="927"/>
      <c r="M28" s="927"/>
      <c r="N28" s="927"/>
      <c r="O28" s="928"/>
      <c r="Q28" s="757" t="s">
        <v>391</v>
      </c>
      <c r="R28" s="757"/>
      <c r="S28" s="757"/>
      <c r="T28" s="757"/>
      <c r="U28" s="914" t="s">
        <v>396</v>
      </c>
      <c r="V28" s="914"/>
      <c r="W28" s="914" t="s">
        <v>380</v>
      </c>
      <c r="X28" s="914"/>
      <c r="Y28" s="914"/>
    </row>
    <row r="29" spans="2:25" ht="12" customHeight="1">
      <c r="B29" s="104"/>
      <c r="C29" s="915" t="s">
        <v>166</v>
      </c>
      <c r="D29" s="915"/>
      <c r="E29" s="915"/>
      <c r="F29" s="927" t="str">
        <f t="shared" si="0"/>
        <v>023-456-9998</v>
      </c>
      <c r="G29" s="927"/>
      <c r="H29" s="927"/>
      <c r="I29" s="927"/>
      <c r="J29" s="927"/>
      <c r="K29" s="927"/>
      <c r="L29" s="927"/>
      <c r="M29" s="927"/>
      <c r="N29" s="927"/>
      <c r="O29" s="928"/>
      <c r="Q29" s="757" t="s">
        <v>392</v>
      </c>
      <c r="R29" s="757"/>
      <c r="S29" s="757"/>
      <c r="T29" s="757"/>
      <c r="U29" s="914" t="s">
        <v>379</v>
      </c>
      <c r="V29" s="914"/>
      <c r="W29" s="914" t="s">
        <v>380</v>
      </c>
      <c r="X29" s="914"/>
      <c r="Y29" s="914"/>
    </row>
    <row r="30" spans="2:25" ht="12" customHeight="1">
      <c r="B30" s="932" t="s">
        <v>170</v>
      </c>
      <c r="C30" s="915"/>
      <c r="D30" s="915"/>
      <c r="E30" s="915"/>
      <c r="F30" s="927" t="s">
        <v>169</v>
      </c>
      <c r="G30" s="927"/>
      <c r="H30" s="927"/>
      <c r="I30" s="927"/>
      <c r="J30" s="927"/>
      <c r="K30" s="927"/>
      <c r="L30" s="927"/>
      <c r="M30" s="927"/>
      <c r="N30" s="927"/>
      <c r="O30" s="928"/>
      <c r="Q30" s="757" t="s">
        <v>393</v>
      </c>
      <c r="R30" s="757"/>
      <c r="S30" s="757"/>
      <c r="T30" s="757"/>
      <c r="U30" s="914" t="s">
        <v>381</v>
      </c>
      <c r="V30" s="914"/>
      <c r="W30" s="914" t="s">
        <v>380</v>
      </c>
      <c r="X30" s="914"/>
      <c r="Y30" s="914"/>
    </row>
    <row r="31" spans="2:25" ht="12" customHeight="1">
      <c r="B31" s="104"/>
      <c r="C31" s="915" t="s">
        <v>168</v>
      </c>
      <c r="D31" s="915"/>
      <c r="E31" s="915"/>
      <c r="F31" s="927" t="s">
        <v>167</v>
      </c>
      <c r="G31" s="927"/>
      <c r="H31" s="927"/>
      <c r="I31" s="927"/>
      <c r="J31" s="927"/>
      <c r="K31" s="927"/>
      <c r="L31" s="927"/>
      <c r="M31" s="927"/>
      <c r="N31" s="927"/>
      <c r="O31" s="928"/>
      <c r="Q31" s="757" t="s">
        <v>394</v>
      </c>
      <c r="R31" s="757"/>
      <c r="S31" s="757"/>
      <c r="T31" s="757"/>
      <c r="U31" s="914" t="s">
        <v>395</v>
      </c>
      <c r="V31" s="914"/>
      <c r="W31" s="914" t="s">
        <v>380</v>
      </c>
      <c r="X31" s="914"/>
      <c r="Y31" s="914"/>
    </row>
    <row r="32" spans="2:25" ht="12" customHeight="1">
      <c r="B32" s="104"/>
      <c r="C32" s="915" t="s">
        <v>166</v>
      </c>
      <c r="D32" s="915"/>
      <c r="E32" s="915"/>
      <c r="F32" s="927" t="s">
        <v>281</v>
      </c>
      <c r="G32" s="927"/>
      <c r="H32" s="927"/>
      <c r="I32" s="927"/>
      <c r="J32" s="927"/>
      <c r="K32" s="927"/>
      <c r="L32" s="927"/>
      <c r="M32" s="927"/>
      <c r="N32" s="927"/>
      <c r="O32" s="928"/>
      <c r="Q32" s="942"/>
      <c r="R32" s="942"/>
      <c r="S32" s="942"/>
      <c r="T32" s="942"/>
      <c r="U32" s="941"/>
      <c r="V32" s="941"/>
      <c r="W32" s="941"/>
      <c r="X32" s="941"/>
      <c r="Y32" s="941"/>
    </row>
    <row r="33" spans="2:25" ht="12" customHeight="1">
      <c r="B33" s="130"/>
      <c r="C33" s="916"/>
      <c r="D33" s="916"/>
      <c r="E33" s="916"/>
      <c r="F33" s="917"/>
      <c r="G33" s="917"/>
      <c r="H33" s="917"/>
      <c r="I33" s="917"/>
      <c r="J33" s="917"/>
      <c r="K33" s="917"/>
      <c r="L33" s="917"/>
      <c r="M33" s="917"/>
      <c r="N33" s="917"/>
      <c r="O33" s="918"/>
      <c r="Q33" s="919"/>
      <c r="R33" s="919"/>
      <c r="S33" s="919"/>
      <c r="T33" s="919"/>
      <c r="U33" s="920"/>
      <c r="V33" s="920"/>
      <c r="W33" s="920"/>
      <c r="X33" s="920"/>
      <c r="Y33" s="920"/>
    </row>
    <row r="34" spans="2:25" ht="18" customHeight="1"/>
    <row r="35" spans="2:25" ht="12" customHeight="1"/>
    <row r="36" spans="2:25" ht="24.9" customHeight="1">
      <c r="B36" s="244" t="s">
        <v>436</v>
      </c>
      <c r="C36" s="244"/>
    </row>
    <row r="37" spans="2:25" ht="7.5" customHeight="1">
      <c r="B37" s="244"/>
      <c r="C37" s="244"/>
    </row>
    <row r="38" spans="2:25" ht="24.9" customHeight="1">
      <c r="B38" s="244" t="s">
        <v>462</v>
      </c>
      <c r="C38" s="244"/>
    </row>
    <row r="39" spans="2:25" ht="7.5" customHeight="1">
      <c r="B39" s="244"/>
      <c r="C39" s="244"/>
    </row>
    <row r="40" spans="2:25" ht="24.9" customHeight="1">
      <c r="B40" s="244" t="s">
        <v>463</v>
      </c>
      <c r="C40" s="244"/>
    </row>
    <row r="41" spans="2:25" ht="7.5" customHeight="1">
      <c r="B41" s="244"/>
      <c r="C41" s="244"/>
    </row>
    <row r="42" spans="2:25" ht="24.9" customHeight="1">
      <c r="B42" s="244" t="s">
        <v>464</v>
      </c>
      <c r="C42" s="244"/>
    </row>
    <row r="43" spans="2:25" ht="7.5" customHeight="1">
      <c r="B43" s="244"/>
      <c r="C43" s="244"/>
    </row>
    <row r="44" spans="2:25" ht="24.9" customHeight="1">
      <c r="B44" s="244" t="s">
        <v>465</v>
      </c>
      <c r="C44" s="244"/>
    </row>
    <row r="45" spans="2:25" ht="7.5" customHeight="1">
      <c r="B45" s="244"/>
      <c r="C45" s="244"/>
    </row>
    <row r="46" spans="2:25" ht="24.9" customHeight="1">
      <c r="B46" s="244" t="s">
        <v>437</v>
      </c>
      <c r="C46" s="244"/>
    </row>
    <row r="47" spans="2:25" ht="7.5" customHeight="1">
      <c r="B47" s="244"/>
      <c r="C47" s="244"/>
    </row>
    <row r="48" spans="2:25" ht="24.9" customHeight="1">
      <c r="B48" s="244" t="s">
        <v>466</v>
      </c>
      <c r="C48" s="244"/>
    </row>
  </sheetData>
  <mergeCells count="121">
    <mergeCell ref="W32:Y32"/>
    <mergeCell ref="C29:E29"/>
    <mergeCell ref="F29:O29"/>
    <mergeCell ref="Q29:T29"/>
    <mergeCell ref="U29:V29"/>
    <mergeCell ref="W29:Y29"/>
    <mergeCell ref="B30:E30"/>
    <mergeCell ref="F30:O30"/>
    <mergeCell ref="C31:E31"/>
    <mergeCell ref="F31:O31"/>
    <mergeCell ref="C32:E32"/>
    <mergeCell ref="F32:O32"/>
    <mergeCell ref="Q30:T30"/>
    <mergeCell ref="U30:V30"/>
    <mergeCell ref="W30:Y30"/>
    <mergeCell ref="Q31:T31"/>
    <mergeCell ref="U31:V31"/>
    <mergeCell ref="W31:Y31"/>
    <mergeCell ref="Q32:T32"/>
    <mergeCell ref="U32:V32"/>
    <mergeCell ref="B27:E27"/>
    <mergeCell ref="F27:O27"/>
    <mergeCell ref="Q27:T27"/>
    <mergeCell ref="U27:V27"/>
    <mergeCell ref="W27:Y27"/>
    <mergeCell ref="C28:E28"/>
    <mergeCell ref="F28:O28"/>
    <mergeCell ref="Q28:T28"/>
    <mergeCell ref="U28:V28"/>
    <mergeCell ref="W28:Y28"/>
    <mergeCell ref="C25:E25"/>
    <mergeCell ref="F25:O25"/>
    <mergeCell ref="Q25:T25"/>
    <mergeCell ref="U25:V25"/>
    <mergeCell ref="W25:Y25"/>
    <mergeCell ref="C26:E26"/>
    <mergeCell ref="F26:O26"/>
    <mergeCell ref="Q26:T26"/>
    <mergeCell ref="U26:V26"/>
    <mergeCell ref="W26:Y26"/>
    <mergeCell ref="B24:E24"/>
    <mergeCell ref="F24:O24"/>
    <mergeCell ref="Q24:T24"/>
    <mergeCell ref="U24:V24"/>
    <mergeCell ref="W24:Y24"/>
    <mergeCell ref="U9:V9"/>
    <mergeCell ref="Q10:T10"/>
    <mergeCell ref="U10:V10"/>
    <mergeCell ref="Q11:T11"/>
    <mergeCell ref="U11:V11"/>
    <mergeCell ref="W22:Y22"/>
    <mergeCell ref="B23:G23"/>
    <mergeCell ref="H23:O23"/>
    <mergeCell ref="Q23:T23"/>
    <mergeCell ref="U23:V23"/>
    <mergeCell ref="W23:Y23"/>
    <mergeCell ref="B21:O21"/>
    <mergeCell ref="Q21:T21"/>
    <mergeCell ref="U21:V21"/>
    <mergeCell ref="W21:Y21"/>
    <mergeCell ref="C17:E17"/>
    <mergeCell ref="F17:O17"/>
    <mergeCell ref="B22:G22"/>
    <mergeCell ref="H22:O22"/>
    <mergeCell ref="Q22:T22"/>
    <mergeCell ref="U22:V22"/>
    <mergeCell ref="B1:Y1"/>
    <mergeCell ref="Q16:T16"/>
    <mergeCell ref="U16:V16"/>
    <mergeCell ref="W16:Y16"/>
    <mergeCell ref="Q14:T14"/>
    <mergeCell ref="U14:V14"/>
    <mergeCell ref="W17:Y17"/>
    <mergeCell ref="B20:O20"/>
    <mergeCell ref="Q20:Y20"/>
    <mergeCell ref="U8:V8"/>
    <mergeCell ref="W8:Y8"/>
    <mergeCell ref="Q17:T17"/>
    <mergeCell ref="U17:V17"/>
    <mergeCell ref="F15:O15"/>
    <mergeCell ref="B8:G8"/>
    <mergeCell ref="B9:G9"/>
    <mergeCell ref="H8:O8"/>
    <mergeCell ref="H9:O9"/>
    <mergeCell ref="F10:O10"/>
    <mergeCell ref="F11:O11"/>
    <mergeCell ref="F12:O12"/>
    <mergeCell ref="F13:O13"/>
    <mergeCell ref="C33:E33"/>
    <mergeCell ref="F33:O33"/>
    <mergeCell ref="Q33:T33"/>
    <mergeCell ref="U33:V33"/>
    <mergeCell ref="W33:Y33"/>
    <mergeCell ref="B6:O6"/>
    <mergeCell ref="B7:O7"/>
    <mergeCell ref="C11:E11"/>
    <mergeCell ref="C12:E12"/>
    <mergeCell ref="F14:O14"/>
    <mergeCell ref="W9:Y9"/>
    <mergeCell ref="Q6:Y6"/>
    <mergeCell ref="B10:E10"/>
    <mergeCell ref="B13:E13"/>
    <mergeCell ref="C14:E14"/>
    <mergeCell ref="U7:V7"/>
    <mergeCell ref="W7:Y7"/>
    <mergeCell ref="Q7:T7"/>
    <mergeCell ref="Q9:T9"/>
    <mergeCell ref="Q8:T8"/>
    <mergeCell ref="Q15:T15"/>
    <mergeCell ref="U15:V15"/>
    <mergeCell ref="W15:Y15"/>
    <mergeCell ref="Q12:T12"/>
    <mergeCell ref="U12:V12"/>
    <mergeCell ref="W12:Y12"/>
    <mergeCell ref="Q13:T13"/>
    <mergeCell ref="U13:V13"/>
    <mergeCell ref="W13:Y13"/>
    <mergeCell ref="W10:Y10"/>
    <mergeCell ref="W11:Y11"/>
    <mergeCell ref="W14:Y14"/>
    <mergeCell ref="C15:E15"/>
  </mergeCells>
  <phoneticPr fontId="3"/>
  <printOptions horizontalCentered="1"/>
  <pageMargins left="0.59055118110236227" right="0.59055118110236227" top="0.78740157480314965" bottom="0.78740157480314965" header="0.31496062992125984" footer="0.31496062992125984"/>
  <pageSetup paperSize="9" scale="70" firstPageNumber="89" orientation="portrait" useFirstPageNumber="1" r:id="rId1"/>
  <headerFooter>
    <oddFooter>&amp;C&amp;"ＭＳ ゴシック,標準"&amp;14- 89 -&amp;R&amp;"ＭＳ 明朝,標準"&amp;6&lt;E&gt;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sheetPr>
  <dimension ref="A1:P62"/>
  <sheetViews>
    <sheetView tabSelected="1" topLeftCell="A22" zoomScale="85" zoomScaleNormal="85" zoomScaleSheetLayoutView="85" workbookViewId="0">
      <selection activeCell="K64" sqref="K64"/>
    </sheetView>
  </sheetViews>
  <sheetFormatPr defaultColWidth="9" defaultRowHeight="13.2"/>
  <cols>
    <col min="1" max="1" width="7.77734375" style="123" customWidth="1"/>
    <col min="2" max="7" width="7.6640625" style="123" customWidth="1"/>
    <col min="8" max="8" width="5.88671875" style="123" customWidth="1"/>
    <col min="9" max="9" width="2.33203125" style="123" customWidth="1"/>
    <col min="10" max="15" width="7.6640625" style="123" customWidth="1"/>
    <col min="16" max="16384" width="9" style="123"/>
  </cols>
  <sheetData>
    <row r="1" spans="1:16">
      <c r="A1" s="466" t="s">
        <v>438</v>
      </c>
    </row>
    <row r="2" spans="1:16" ht="23.25" customHeight="1">
      <c r="A2" s="989" t="s">
        <v>587</v>
      </c>
      <c r="B2" s="989"/>
      <c r="C2" s="989"/>
      <c r="D2" s="989"/>
      <c r="E2" s="989"/>
      <c r="F2" s="989"/>
      <c r="G2" s="989"/>
      <c r="H2" s="989"/>
      <c r="I2" s="989"/>
      <c r="J2" s="989"/>
      <c r="K2" s="989"/>
      <c r="L2" s="989"/>
      <c r="M2" s="989"/>
      <c r="N2" s="989"/>
      <c r="O2" s="989"/>
    </row>
    <row r="3" spans="1:16" ht="9" customHeight="1" thickBot="1">
      <c r="N3" s="123" t="s">
        <v>304</v>
      </c>
    </row>
    <row r="4" spans="1:16" ht="17.100000000000001" customHeight="1">
      <c r="A4" s="990" t="s">
        <v>165</v>
      </c>
      <c r="B4" s="991"/>
      <c r="C4" s="991"/>
      <c r="D4" s="991"/>
      <c r="E4" s="991"/>
      <c r="F4" s="991"/>
      <c r="G4" s="992"/>
      <c r="H4" s="993" t="s">
        <v>164</v>
      </c>
      <c r="I4" s="991"/>
      <c r="J4" s="991"/>
      <c r="K4" s="991"/>
      <c r="L4" s="991"/>
      <c r="M4" s="991"/>
      <c r="N4" s="991"/>
      <c r="O4" s="994"/>
    </row>
    <row r="5" spans="1:16" ht="17.100000000000001" customHeight="1">
      <c r="A5" s="297" t="s">
        <v>158</v>
      </c>
      <c r="B5" s="995" t="s">
        <v>309</v>
      </c>
      <c r="C5" s="996"/>
      <c r="D5" s="996"/>
      <c r="E5" s="996"/>
      <c r="F5" s="996"/>
      <c r="G5" s="996"/>
      <c r="H5" s="975" t="s">
        <v>158</v>
      </c>
      <c r="I5" s="975"/>
      <c r="J5" s="959" t="str">
        <f>B13</f>
        <v>山形県○○市○○町○番△号</v>
      </c>
      <c r="K5" s="960"/>
      <c r="L5" s="960"/>
      <c r="M5" s="960"/>
      <c r="N5" s="960"/>
      <c r="O5" s="961"/>
    </row>
    <row r="6" spans="1:16" ht="17.100000000000001" customHeight="1">
      <c r="A6" s="293" t="s">
        <v>163</v>
      </c>
      <c r="B6" s="997" t="s">
        <v>418</v>
      </c>
      <c r="C6" s="998"/>
      <c r="D6" s="998"/>
      <c r="E6" s="998"/>
      <c r="F6" s="998"/>
      <c r="G6" s="998"/>
      <c r="H6" s="976" t="s">
        <v>157</v>
      </c>
      <c r="I6" s="968"/>
      <c r="J6" s="962" t="s">
        <v>308</v>
      </c>
      <c r="K6" s="963"/>
      <c r="L6" s="963"/>
      <c r="M6" s="963"/>
      <c r="N6" s="963"/>
      <c r="O6" s="964"/>
    </row>
    <row r="7" spans="1:16" ht="17.100000000000001" customHeight="1">
      <c r="A7" s="292" t="s">
        <v>307</v>
      </c>
      <c r="B7" s="999" t="s">
        <v>306</v>
      </c>
      <c r="C7" s="1000"/>
      <c r="D7" s="1000"/>
      <c r="E7" s="1000"/>
      <c r="F7" s="1000"/>
      <c r="G7" s="1000"/>
      <c r="H7" s="979" t="s">
        <v>296</v>
      </c>
      <c r="I7" s="973"/>
      <c r="J7" s="965" t="s">
        <v>305</v>
      </c>
      <c r="K7" s="966"/>
      <c r="L7" s="966"/>
      <c r="M7" s="966"/>
      <c r="N7" s="966"/>
      <c r="O7" s="967"/>
      <c r="P7" s="123" t="s">
        <v>304</v>
      </c>
    </row>
    <row r="8" spans="1:16" ht="17.100000000000001" customHeight="1">
      <c r="A8" s="1001" t="s">
        <v>162</v>
      </c>
      <c r="B8" s="983"/>
      <c r="C8" s="983"/>
      <c r="D8" s="983"/>
      <c r="E8" s="983"/>
      <c r="F8" s="983"/>
      <c r="G8" s="1002"/>
      <c r="H8" s="982" t="s">
        <v>161</v>
      </c>
      <c r="I8" s="983"/>
      <c r="J8" s="983"/>
      <c r="K8" s="983"/>
      <c r="L8" s="983"/>
      <c r="M8" s="983"/>
      <c r="N8" s="983"/>
      <c r="O8" s="984"/>
    </row>
    <row r="9" spans="1:16" ht="17.100000000000001" customHeight="1">
      <c r="A9" s="296" t="s">
        <v>158</v>
      </c>
      <c r="B9" s="959" t="s">
        <v>298</v>
      </c>
      <c r="C9" s="960"/>
      <c r="D9" s="960"/>
      <c r="E9" s="960"/>
      <c r="F9" s="960"/>
      <c r="G9" s="1008"/>
      <c r="H9" s="975" t="s">
        <v>158</v>
      </c>
      <c r="I9" s="975"/>
      <c r="J9" s="959" t="s">
        <v>303</v>
      </c>
      <c r="K9" s="960"/>
      <c r="L9" s="960"/>
      <c r="M9" s="960"/>
      <c r="N9" s="960"/>
      <c r="O9" s="961"/>
    </row>
    <row r="10" spans="1:16" ht="17.100000000000001" customHeight="1">
      <c r="A10" s="293" t="s">
        <v>157</v>
      </c>
      <c r="B10" s="962" t="s">
        <v>302</v>
      </c>
      <c r="C10" s="963"/>
      <c r="D10" s="963"/>
      <c r="E10" s="963"/>
      <c r="F10" s="963"/>
      <c r="G10" s="1009"/>
      <c r="H10" s="976" t="s">
        <v>157</v>
      </c>
      <c r="I10" s="968"/>
      <c r="J10" s="962" t="s">
        <v>301</v>
      </c>
      <c r="K10" s="963"/>
      <c r="L10" s="963"/>
      <c r="M10" s="963"/>
      <c r="N10" s="963"/>
      <c r="O10" s="964"/>
    </row>
    <row r="11" spans="1:16" ht="17.100000000000001" customHeight="1">
      <c r="A11" s="292" t="s">
        <v>296</v>
      </c>
      <c r="B11" s="965" t="s">
        <v>300</v>
      </c>
      <c r="C11" s="966"/>
      <c r="D11" s="966"/>
      <c r="E11" s="966"/>
      <c r="F11" s="966"/>
      <c r="G11" s="1010"/>
      <c r="H11" s="979" t="s">
        <v>296</v>
      </c>
      <c r="I11" s="973"/>
      <c r="J11" s="965" t="s">
        <v>299</v>
      </c>
      <c r="K11" s="966"/>
      <c r="L11" s="966"/>
      <c r="M11" s="966"/>
      <c r="N11" s="966"/>
      <c r="O11" s="967"/>
    </row>
    <row r="12" spans="1:16" ht="17.100000000000001" customHeight="1">
      <c r="A12" s="1001" t="s">
        <v>160</v>
      </c>
      <c r="B12" s="983"/>
      <c r="C12" s="983"/>
      <c r="D12" s="983"/>
      <c r="E12" s="983"/>
      <c r="F12" s="983"/>
      <c r="G12" s="1002"/>
      <c r="H12" s="982" t="s">
        <v>159</v>
      </c>
      <c r="I12" s="983"/>
      <c r="J12" s="983"/>
      <c r="K12" s="983"/>
      <c r="L12" s="983"/>
      <c r="M12" s="983"/>
      <c r="N12" s="983"/>
      <c r="O12" s="984"/>
    </row>
    <row r="13" spans="1:16" ht="17.100000000000001" customHeight="1">
      <c r="A13" s="296" t="s">
        <v>158</v>
      </c>
      <c r="B13" s="959" t="s">
        <v>298</v>
      </c>
      <c r="C13" s="960"/>
      <c r="D13" s="960"/>
      <c r="E13" s="960"/>
      <c r="F13" s="960"/>
      <c r="G13" s="1008"/>
      <c r="H13" s="301" t="s">
        <v>594</v>
      </c>
      <c r="I13" s="295"/>
      <c r="J13" s="295"/>
      <c r="K13" s="295"/>
      <c r="L13" s="295"/>
      <c r="M13" s="295"/>
      <c r="N13" s="295"/>
      <c r="O13" s="294"/>
    </row>
    <row r="14" spans="1:16" ht="17.100000000000001" customHeight="1">
      <c r="A14" s="293" t="s">
        <v>157</v>
      </c>
      <c r="B14" s="962" t="s">
        <v>297</v>
      </c>
      <c r="C14" s="963"/>
      <c r="D14" s="963"/>
      <c r="E14" s="963"/>
      <c r="F14" s="963"/>
      <c r="G14" s="1009"/>
      <c r="H14" s="968" t="s">
        <v>565</v>
      </c>
      <c r="I14" s="969"/>
      <c r="J14" s="969"/>
      <c r="K14" s="969"/>
      <c r="L14" s="969"/>
      <c r="M14" s="969"/>
      <c r="N14" s="969"/>
      <c r="O14" s="970"/>
    </row>
    <row r="15" spans="1:16" ht="17.100000000000001" customHeight="1">
      <c r="A15" s="292" t="s">
        <v>296</v>
      </c>
      <c r="B15" s="965" t="s">
        <v>295</v>
      </c>
      <c r="C15" s="966"/>
      <c r="D15" s="966"/>
      <c r="E15" s="966"/>
      <c r="F15" s="966"/>
      <c r="G15" s="1010"/>
      <c r="H15" s="291"/>
      <c r="I15" s="290"/>
      <c r="J15" s="290"/>
      <c r="K15" s="290"/>
      <c r="L15" s="290"/>
      <c r="M15" s="290"/>
      <c r="N15" s="290"/>
      <c r="O15" s="289"/>
    </row>
    <row r="16" spans="1:16" s="124" customFormat="1" ht="20.100000000000001" customHeight="1">
      <c r="A16" s="288" t="s">
        <v>156</v>
      </c>
      <c r="B16" s="977" t="s">
        <v>419</v>
      </c>
      <c r="C16" s="980"/>
      <c r="D16" s="980"/>
      <c r="E16" s="981"/>
      <c r="F16" s="287" t="s">
        <v>155</v>
      </c>
      <c r="G16" s="977" t="s">
        <v>312</v>
      </c>
      <c r="H16" s="980"/>
      <c r="I16" s="980"/>
      <c r="J16" s="980"/>
      <c r="K16" s="980"/>
      <c r="L16" s="981"/>
      <c r="M16" s="287" t="s">
        <v>154</v>
      </c>
      <c r="N16" s="977" t="s">
        <v>593</v>
      </c>
      <c r="O16" s="978"/>
    </row>
    <row r="17" spans="1:15" ht="15" customHeight="1">
      <c r="A17" s="1003" t="s">
        <v>153</v>
      </c>
      <c r="B17" s="125"/>
      <c r="C17" s="1006" t="s">
        <v>294</v>
      </c>
      <c r="D17" s="286" t="s">
        <v>293</v>
      </c>
      <c r="E17" s="286" t="s">
        <v>293</v>
      </c>
      <c r="F17" s="286" t="s">
        <v>292</v>
      </c>
      <c r="G17" s="125"/>
      <c r="H17" s="971" t="s">
        <v>291</v>
      </c>
      <c r="I17" s="985"/>
      <c r="J17" s="985"/>
      <c r="K17" s="985"/>
      <c r="L17" s="985"/>
      <c r="M17" s="985"/>
      <c r="N17" s="985"/>
      <c r="O17" s="986"/>
    </row>
    <row r="18" spans="1:15" ht="15" customHeight="1">
      <c r="A18" s="1004"/>
      <c r="B18" s="285" t="s">
        <v>152</v>
      </c>
      <c r="C18" s="1007"/>
      <c r="D18" s="283" t="s">
        <v>290</v>
      </c>
      <c r="E18" s="283" t="s">
        <v>289</v>
      </c>
      <c r="F18" s="283" t="s">
        <v>288</v>
      </c>
      <c r="G18" s="283" t="s">
        <v>151</v>
      </c>
      <c r="H18" s="973"/>
      <c r="I18" s="987"/>
      <c r="J18" s="987"/>
      <c r="K18" s="987"/>
      <c r="L18" s="987"/>
      <c r="M18" s="987"/>
      <c r="N18" s="987"/>
      <c r="O18" s="988"/>
    </row>
    <row r="19" spans="1:15" ht="15" customHeight="1">
      <c r="A19" s="1004"/>
      <c r="B19" s="284" t="s">
        <v>150</v>
      </c>
      <c r="C19" s="1007"/>
      <c r="D19" s="284" t="s">
        <v>287</v>
      </c>
      <c r="E19" s="284" t="s">
        <v>287</v>
      </c>
      <c r="F19" s="284" t="s">
        <v>287</v>
      </c>
      <c r="G19" s="283"/>
      <c r="H19" s="971" t="s">
        <v>149</v>
      </c>
      <c r="I19" s="972"/>
      <c r="J19" s="952" t="s">
        <v>148</v>
      </c>
      <c r="K19" s="952" t="s">
        <v>147</v>
      </c>
      <c r="L19" s="952"/>
      <c r="M19" s="952"/>
      <c r="N19" s="952" t="s">
        <v>146</v>
      </c>
      <c r="O19" s="951" t="s">
        <v>107</v>
      </c>
    </row>
    <row r="20" spans="1:15" ht="15" customHeight="1">
      <c r="A20" s="1005"/>
      <c r="B20" s="126"/>
      <c r="C20" s="282" t="s">
        <v>145</v>
      </c>
      <c r="D20" s="282" t="s">
        <v>145</v>
      </c>
      <c r="E20" s="282" t="s">
        <v>145</v>
      </c>
      <c r="F20" s="282" t="s">
        <v>145</v>
      </c>
      <c r="G20" s="282" t="s">
        <v>144</v>
      </c>
      <c r="H20" s="973"/>
      <c r="I20" s="974"/>
      <c r="J20" s="952"/>
      <c r="K20" s="952"/>
      <c r="L20" s="952"/>
      <c r="M20" s="952"/>
      <c r="N20" s="952"/>
      <c r="O20" s="951"/>
    </row>
    <row r="21" spans="1:15" ht="15" customHeight="1">
      <c r="A21" s="281" t="s">
        <v>566</v>
      </c>
      <c r="B21" s="254"/>
      <c r="C21" s="253"/>
      <c r="D21" s="253"/>
      <c r="E21" s="440">
        <f>F21</f>
        <v>2500</v>
      </c>
      <c r="F21" s="441">
        <f>H21*10+J21*5+K21*2+N21</f>
        <v>2500</v>
      </c>
      <c r="G21" s="442">
        <f>IF(E21&gt;0,F21/E21,"")</f>
        <v>1</v>
      </c>
      <c r="H21" s="947">
        <v>200</v>
      </c>
      <c r="I21" s="948"/>
      <c r="J21" s="443">
        <v>100</v>
      </c>
      <c r="K21" s="443"/>
      <c r="L21" s="443"/>
      <c r="M21" s="443"/>
      <c r="N21" s="443"/>
      <c r="O21" s="444">
        <f>SUM(H21:M21)</f>
        <v>300</v>
      </c>
    </row>
    <row r="22" spans="1:15" ht="15" customHeight="1">
      <c r="A22" s="277" t="s">
        <v>413</v>
      </c>
      <c r="B22" s="278">
        <v>1</v>
      </c>
      <c r="C22" s="113"/>
      <c r="D22" s="269">
        <v>30000</v>
      </c>
      <c r="E22" s="267">
        <f>IF(F22&gt;0,ROUNDUP(F22/0.9,0),0)</f>
        <v>0</v>
      </c>
      <c r="F22" s="267">
        <f>H22*10+J22*5+K22*2+N22</f>
        <v>0</v>
      </c>
      <c r="G22" s="258" t="str">
        <f t="shared" ref="G22:G52" si="0">IF(E22&gt;0,F22/E22,"")</f>
        <v/>
      </c>
      <c r="H22" s="949"/>
      <c r="I22" s="950"/>
      <c r="J22" s="267"/>
      <c r="K22" s="257"/>
      <c r="L22" s="257"/>
      <c r="M22" s="257"/>
      <c r="N22" s="257"/>
      <c r="O22" s="256">
        <f t="shared" ref="O22:O52" si="1">SUM(H22:M22)</f>
        <v>0</v>
      </c>
    </row>
    <row r="23" spans="1:15" ht="15" customHeight="1">
      <c r="A23" s="276"/>
      <c r="B23" s="254"/>
      <c r="C23" s="253"/>
      <c r="D23" s="252"/>
      <c r="E23" s="440">
        <f t="shared" ref="E23:E51" si="2">F23</f>
        <v>2700</v>
      </c>
      <c r="F23" s="441">
        <f t="shared" ref="F23:F51" si="3">H23*10+J23*5+K23*2+N23</f>
        <v>2700</v>
      </c>
      <c r="G23" s="442">
        <f t="shared" si="0"/>
        <v>1</v>
      </c>
      <c r="H23" s="947">
        <v>200</v>
      </c>
      <c r="I23" s="948"/>
      <c r="J23" s="443">
        <v>100</v>
      </c>
      <c r="K23" s="443">
        <v>100</v>
      </c>
      <c r="L23" s="443"/>
      <c r="M23" s="443"/>
      <c r="N23" s="443"/>
      <c r="O23" s="444">
        <f t="shared" si="1"/>
        <v>400</v>
      </c>
    </row>
    <row r="24" spans="1:15" ht="15" customHeight="1">
      <c r="A24" s="277" t="s">
        <v>286</v>
      </c>
      <c r="B24" s="278"/>
      <c r="C24" s="269">
        <f>C22+D22-E21-E22</f>
        <v>27500</v>
      </c>
      <c r="D24" s="269"/>
      <c r="E24" s="267">
        <f>IF(F24&gt;0,ROUNDUP(F24/0.9,0),0)</f>
        <v>0</v>
      </c>
      <c r="F24" s="267">
        <f t="shared" si="3"/>
        <v>0</v>
      </c>
      <c r="G24" s="258" t="str">
        <f t="shared" si="0"/>
        <v/>
      </c>
      <c r="H24" s="949"/>
      <c r="I24" s="950"/>
      <c r="J24" s="257"/>
      <c r="K24" s="257"/>
      <c r="L24" s="257"/>
      <c r="M24" s="257"/>
      <c r="N24" s="257"/>
      <c r="O24" s="256">
        <f t="shared" si="1"/>
        <v>0</v>
      </c>
    </row>
    <row r="25" spans="1:15" ht="15" customHeight="1">
      <c r="A25" s="281"/>
      <c r="B25" s="254"/>
      <c r="C25" s="253"/>
      <c r="D25" s="253"/>
      <c r="E25" s="440">
        <f t="shared" si="2"/>
        <v>2700</v>
      </c>
      <c r="F25" s="441">
        <f t="shared" si="3"/>
        <v>2700</v>
      </c>
      <c r="G25" s="442">
        <f t="shared" si="0"/>
        <v>1</v>
      </c>
      <c r="H25" s="947">
        <v>200</v>
      </c>
      <c r="I25" s="948"/>
      <c r="J25" s="443">
        <v>100</v>
      </c>
      <c r="K25" s="443">
        <v>100</v>
      </c>
      <c r="L25" s="443"/>
      <c r="M25" s="443"/>
      <c r="N25" s="443"/>
      <c r="O25" s="444">
        <f t="shared" si="1"/>
        <v>400</v>
      </c>
    </row>
    <row r="26" spans="1:15" ht="15" customHeight="1">
      <c r="A26" s="277" t="s">
        <v>350</v>
      </c>
      <c r="B26" s="278"/>
      <c r="C26" s="269">
        <f>C24+D24-E23-E24</f>
        <v>24800</v>
      </c>
      <c r="D26" s="269"/>
      <c r="E26" s="267">
        <f>IF(F26&gt;0,ROUNDUP(F26/0.9,0),0)</f>
        <v>0</v>
      </c>
      <c r="F26" s="267">
        <f t="shared" si="3"/>
        <v>0</v>
      </c>
      <c r="G26" s="258" t="str">
        <f t="shared" si="0"/>
        <v/>
      </c>
      <c r="H26" s="949"/>
      <c r="I26" s="950"/>
      <c r="J26" s="257"/>
      <c r="K26" s="257"/>
      <c r="L26" s="257"/>
      <c r="M26" s="257"/>
      <c r="N26" s="257"/>
      <c r="O26" s="256">
        <f t="shared" si="1"/>
        <v>0</v>
      </c>
    </row>
    <row r="27" spans="1:15" ht="15" customHeight="1">
      <c r="A27" s="276"/>
      <c r="B27" s="254"/>
      <c r="C27" s="253"/>
      <c r="D27" s="252"/>
      <c r="E27" s="440">
        <f t="shared" si="2"/>
        <v>3100</v>
      </c>
      <c r="F27" s="441">
        <f t="shared" si="3"/>
        <v>3100</v>
      </c>
      <c r="G27" s="442">
        <f t="shared" si="0"/>
        <v>1</v>
      </c>
      <c r="H27" s="947">
        <v>250</v>
      </c>
      <c r="I27" s="948"/>
      <c r="J27" s="443">
        <v>100</v>
      </c>
      <c r="K27" s="443">
        <v>50</v>
      </c>
      <c r="L27" s="443"/>
      <c r="M27" s="443"/>
      <c r="N27" s="443"/>
      <c r="O27" s="444">
        <f t="shared" si="1"/>
        <v>400</v>
      </c>
    </row>
    <row r="28" spans="1:15" ht="15" customHeight="1">
      <c r="A28" s="277" t="s">
        <v>351</v>
      </c>
      <c r="B28" s="278">
        <v>1</v>
      </c>
      <c r="C28" s="269">
        <f>C26+D26-E25-E26</f>
        <v>22100</v>
      </c>
      <c r="D28" s="269"/>
      <c r="E28" s="267">
        <f>IF(F28&gt;0,ROUNDUP(F28/0.9,0),0)</f>
        <v>2500</v>
      </c>
      <c r="F28" s="267">
        <f t="shared" si="3"/>
        <v>2250</v>
      </c>
      <c r="G28" s="258">
        <f t="shared" si="0"/>
        <v>0.9</v>
      </c>
      <c r="H28" s="949">
        <v>200</v>
      </c>
      <c r="I28" s="950"/>
      <c r="J28" s="257">
        <v>50</v>
      </c>
      <c r="K28" s="257"/>
      <c r="L28" s="257"/>
      <c r="M28" s="257"/>
      <c r="N28" s="257"/>
      <c r="O28" s="256">
        <f t="shared" si="1"/>
        <v>250</v>
      </c>
    </row>
    <row r="29" spans="1:15" ht="15" customHeight="1">
      <c r="A29" s="281"/>
      <c r="B29" s="254"/>
      <c r="C29" s="253"/>
      <c r="D29" s="253"/>
      <c r="E29" s="440">
        <f t="shared" si="2"/>
        <v>2700</v>
      </c>
      <c r="F29" s="441">
        <f t="shared" si="3"/>
        <v>2700</v>
      </c>
      <c r="G29" s="442">
        <f t="shared" si="0"/>
        <v>1</v>
      </c>
      <c r="H29" s="947">
        <v>200</v>
      </c>
      <c r="I29" s="948"/>
      <c r="J29" s="443">
        <v>100</v>
      </c>
      <c r="K29" s="443">
        <v>100</v>
      </c>
      <c r="L29" s="443"/>
      <c r="M29" s="443"/>
      <c r="N29" s="443"/>
      <c r="O29" s="444">
        <f t="shared" si="1"/>
        <v>400</v>
      </c>
    </row>
    <row r="30" spans="1:15" ht="15" customHeight="1">
      <c r="A30" s="277" t="s">
        <v>352</v>
      </c>
      <c r="B30" s="278"/>
      <c r="C30" s="269">
        <f>C28+D28-E27-E28</f>
        <v>16500</v>
      </c>
      <c r="D30" s="269"/>
      <c r="E30" s="267">
        <f>IF(F30&gt;0,ROUNDUP(F30/0.9,0),0)</f>
        <v>1380</v>
      </c>
      <c r="F30" s="267">
        <f t="shared" si="3"/>
        <v>1242</v>
      </c>
      <c r="G30" s="258">
        <f t="shared" si="0"/>
        <v>0.9</v>
      </c>
      <c r="H30" s="949">
        <v>100</v>
      </c>
      <c r="I30" s="950"/>
      <c r="J30" s="257">
        <v>48</v>
      </c>
      <c r="K30" s="257">
        <v>1</v>
      </c>
      <c r="L30" s="257"/>
      <c r="M30" s="257"/>
      <c r="N30" s="257"/>
      <c r="O30" s="256">
        <f t="shared" si="1"/>
        <v>149</v>
      </c>
    </row>
    <row r="31" spans="1:15" ht="15" customHeight="1">
      <c r="A31" s="276"/>
      <c r="B31" s="254"/>
      <c r="C31" s="253"/>
      <c r="D31" s="252"/>
      <c r="E31" s="440">
        <f t="shared" si="2"/>
        <v>3000</v>
      </c>
      <c r="F31" s="441">
        <f t="shared" si="3"/>
        <v>3000</v>
      </c>
      <c r="G31" s="442">
        <f t="shared" si="0"/>
        <v>1</v>
      </c>
      <c r="H31" s="947">
        <v>236</v>
      </c>
      <c r="I31" s="948"/>
      <c r="J31" s="443">
        <v>100</v>
      </c>
      <c r="K31" s="443">
        <v>70</v>
      </c>
      <c r="L31" s="443"/>
      <c r="M31" s="443"/>
      <c r="N31" s="443"/>
      <c r="O31" s="444">
        <f t="shared" si="1"/>
        <v>406</v>
      </c>
    </row>
    <row r="32" spans="1:15" ht="15" customHeight="1">
      <c r="A32" s="277" t="s">
        <v>285</v>
      </c>
      <c r="B32" s="278"/>
      <c r="C32" s="269">
        <f>C30+D30-E29-E30</f>
        <v>12420</v>
      </c>
      <c r="D32" s="269"/>
      <c r="E32" s="267">
        <f>IF(F32&gt;0,ROUNDUP(F32/0.9,0),0)</f>
        <v>1380</v>
      </c>
      <c r="F32" s="267">
        <f t="shared" si="3"/>
        <v>1242</v>
      </c>
      <c r="G32" s="258">
        <f t="shared" si="0"/>
        <v>0.9</v>
      </c>
      <c r="H32" s="949">
        <v>100</v>
      </c>
      <c r="I32" s="950"/>
      <c r="J32" s="257">
        <v>48</v>
      </c>
      <c r="K32" s="257">
        <v>1</v>
      </c>
      <c r="L32" s="257"/>
      <c r="M32" s="257"/>
      <c r="N32" s="257"/>
      <c r="O32" s="256">
        <f t="shared" si="1"/>
        <v>149</v>
      </c>
    </row>
    <row r="33" spans="1:15" ht="15" customHeight="1">
      <c r="A33" s="281" t="s">
        <v>588</v>
      </c>
      <c r="B33" s="254"/>
      <c r="C33" s="253"/>
      <c r="D33" s="253"/>
      <c r="E33" s="440">
        <f t="shared" si="2"/>
        <v>2200</v>
      </c>
      <c r="F33" s="441">
        <f t="shared" si="3"/>
        <v>2200</v>
      </c>
      <c r="G33" s="442">
        <f t="shared" si="0"/>
        <v>1</v>
      </c>
      <c r="H33" s="947">
        <v>150</v>
      </c>
      <c r="I33" s="948"/>
      <c r="J33" s="443">
        <v>100</v>
      </c>
      <c r="K33" s="443">
        <v>100</v>
      </c>
      <c r="L33" s="443"/>
      <c r="M33" s="443"/>
      <c r="N33" s="443"/>
      <c r="O33" s="444">
        <f t="shared" si="1"/>
        <v>350</v>
      </c>
    </row>
    <row r="34" spans="1:15" ht="15" customHeight="1">
      <c r="A34" s="277" t="s">
        <v>353</v>
      </c>
      <c r="B34" s="278">
        <v>1</v>
      </c>
      <c r="C34" s="269">
        <f>C32+D32-E31-E32</f>
        <v>8040</v>
      </c>
      <c r="D34" s="269">
        <v>18900</v>
      </c>
      <c r="E34" s="267">
        <f>IF(F34&gt;0,ROUNDUP(F34/0.9,0),0)</f>
        <v>1380</v>
      </c>
      <c r="F34" s="267">
        <f>H34*10+J34*5+K34*2+N34</f>
        <v>1242</v>
      </c>
      <c r="G34" s="258">
        <f t="shared" si="0"/>
        <v>0.9</v>
      </c>
      <c r="H34" s="949">
        <v>100</v>
      </c>
      <c r="I34" s="950"/>
      <c r="J34" s="257">
        <v>48</v>
      </c>
      <c r="K34" s="257">
        <v>1</v>
      </c>
      <c r="L34" s="257"/>
      <c r="M34" s="257"/>
      <c r="N34" s="257"/>
      <c r="O34" s="256">
        <f t="shared" si="1"/>
        <v>149</v>
      </c>
    </row>
    <row r="35" spans="1:15" ht="15" customHeight="1">
      <c r="A35" s="271"/>
      <c r="B35" s="280"/>
      <c r="C35" s="253"/>
      <c r="D35" s="279"/>
      <c r="E35" s="275">
        <f t="shared" si="2"/>
        <v>0</v>
      </c>
      <c r="F35" s="274">
        <f t="shared" si="3"/>
        <v>0</v>
      </c>
      <c r="G35" s="263" t="str">
        <f t="shared" si="0"/>
        <v/>
      </c>
      <c r="H35" s="945"/>
      <c r="I35" s="946"/>
      <c r="J35" s="262"/>
      <c r="K35" s="262"/>
      <c r="L35" s="262"/>
      <c r="M35" s="262"/>
      <c r="N35" s="262"/>
      <c r="O35" s="261">
        <f t="shared" si="1"/>
        <v>0</v>
      </c>
    </row>
    <row r="36" spans="1:15" ht="15" customHeight="1">
      <c r="A36" s="271" t="s">
        <v>361</v>
      </c>
      <c r="B36" s="280"/>
      <c r="C36" s="269">
        <f>C34+D34-E33-E34</f>
        <v>23360</v>
      </c>
      <c r="D36" s="279"/>
      <c r="E36" s="267">
        <f>IF(F36&gt;0,ROUNDUP(F36/0.9,0),0)</f>
        <v>1619</v>
      </c>
      <c r="F36" s="267">
        <f t="shared" si="3"/>
        <v>1457</v>
      </c>
      <c r="G36" s="258">
        <f t="shared" si="0"/>
        <v>0.89993823347745527</v>
      </c>
      <c r="H36" s="949">
        <v>120</v>
      </c>
      <c r="I36" s="950"/>
      <c r="J36" s="257">
        <v>51</v>
      </c>
      <c r="K36" s="257">
        <v>1</v>
      </c>
      <c r="L36" s="257"/>
      <c r="M36" s="257"/>
      <c r="N36" s="257"/>
      <c r="O36" s="256">
        <f t="shared" si="1"/>
        <v>172</v>
      </c>
    </row>
    <row r="37" spans="1:15" ht="15" customHeight="1">
      <c r="A37" s="281"/>
      <c r="B37" s="254"/>
      <c r="C37" s="253"/>
      <c r="D37" s="253"/>
      <c r="E37" s="275">
        <f t="shared" si="2"/>
        <v>0</v>
      </c>
      <c r="F37" s="274">
        <f t="shared" si="3"/>
        <v>0</v>
      </c>
      <c r="G37" s="263" t="str">
        <f t="shared" si="0"/>
        <v/>
      </c>
      <c r="H37" s="945"/>
      <c r="I37" s="946"/>
      <c r="J37" s="262"/>
      <c r="K37" s="262"/>
      <c r="L37" s="262"/>
      <c r="M37" s="262"/>
      <c r="N37" s="262"/>
      <c r="O37" s="261">
        <f t="shared" si="1"/>
        <v>0</v>
      </c>
    </row>
    <row r="38" spans="1:15" ht="15" customHeight="1">
      <c r="A38" s="277" t="s">
        <v>360</v>
      </c>
      <c r="B38" s="278"/>
      <c r="C38" s="269">
        <f>C36+D36-E35-E36</f>
        <v>21741</v>
      </c>
      <c r="D38" s="269"/>
      <c r="E38" s="267">
        <f>IF(F38&gt;0,ROUNDUP(F38/0.9,0),0)</f>
        <v>1380</v>
      </c>
      <c r="F38" s="267">
        <f t="shared" si="3"/>
        <v>1242</v>
      </c>
      <c r="G38" s="258">
        <f t="shared" si="0"/>
        <v>0.9</v>
      </c>
      <c r="H38" s="949">
        <v>99</v>
      </c>
      <c r="I38" s="950"/>
      <c r="J38" s="267">
        <v>50</v>
      </c>
      <c r="K38" s="257">
        <v>1</v>
      </c>
      <c r="L38" s="257"/>
      <c r="M38" s="257"/>
      <c r="N38" s="257"/>
      <c r="O38" s="256">
        <f t="shared" si="1"/>
        <v>150</v>
      </c>
    </row>
    <row r="39" spans="1:15" ht="15" customHeight="1">
      <c r="A39" s="271"/>
      <c r="B39" s="280"/>
      <c r="C39" s="253"/>
      <c r="D39" s="279"/>
      <c r="E39" s="275">
        <f t="shared" si="2"/>
        <v>0</v>
      </c>
      <c r="F39" s="274">
        <f t="shared" si="3"/>
        <v>0</v>
      </c>
      <c r="G39" s="263" t="str">
        <f t="shared" si="0"/>
        <v/>
      </c>
      <c r="H39" s="945"/>
      <c r="I39" s="946"/>
      <c r="J39" s="262"/>
      <c r="K39" s="262"/>
      <c r="L39" s="262"/>
      <c r="M39" s="262"/>
      <c r="N39" s="262"/>
      <c r="O39" s="261">
        <f t="shared" si="1"/>
        <v>0</v>
      </c>
    </row>
    <row r="40" spans="1:15" ht="15" customHeight="1">
      <c r="A40" s="271" t="s">
        <v>359</v>
      </c>
      <c r="B40" s="280"/>
      <c r="C40" s="269">
        <f>C38+D38-E37-E38</f>
        <v>20361</v>
      </c>
      <c r="D40" s="279"/>
      <c r="E40" s="267">
        <f>IF(F40&gt;0,ROUNDUP(F40/0.9,0),0)</f>
        <v>2492</v>
      </c>
      <c r="F40" s="267">
        <f t="shared" si="3"/>
        <v>2242</v>
      </c>
      <c r="G40" s="258">
        <f t="shared" si="0"/>
        <v>0.8996789727126806</v>
      </c>
      <c r="H40" s="949">
        <v>199</v>
      </c>
      <c r="I40" s="950"/>
      <c r="J40" s="257">
        <v>50</v>
      </c>
      <c r="K40" s="257">
        <v>1</v>
      </c>
      <c r="L40" s="257"/>
      <c r="M40" s="257"/>
      <c r="N40" s="257"/>
      <c r="O40" s="256">
        <f t="shared" si="1"/>
        <v>250</v>
      </c>
    </row>
    <row r="41" spans="1:15" ht="15" customHeight="1">
      <c r="A41" s="255"/>
      <c r="B41" s="254"/>
      <c r="C41" s="253"/>
      <c r="D41" s="253"/>
      <c r="E41" s="275">
        <f t="shared" si="2"/>
        <v>0</v>
      </c>
      <c r="F41" s="274">
        <f t="shared" si="3"/>
        <v>0</v>
      </c>
      <c r="G41" s="263" t="str">
        <f t="shared" si="0"/>
        <v/>
      </c>
      <c r="H41" s="945"/>
      <c r="I41" s="946"/>
      <c r="J41" s="262"/>
      <c r="K41" s="262"/>
      <c r="L41" s="262"/>
      <c r="M41" s="262"/>
      <c r="N41" s="262"/>
      <c r="O41" s="261">
        <f t="shared" si="1"/>
        <v>0</v>
      </c>
    </row>
    <row r="42" spans="1:15" ht="15" customHeight="1">
      <c r="A42" s="277" t="s">
        <v>358</v>
      </c>
      <c r="B42" s="278"/>
      <c r="C42" s="269">
        <f>C40+D40-E39-E40</f>
        <v>17869</v>
      </c>
      <c r="D42" s="269"/>
      <c r="E42" s="267">
        <f>IF(F42&gt;0,ROUNDUP(F42/0.9,0),0)</f>
        <v>2492</v>
      </c>
      <c r="F42" s="267">
        <f t="shared" si="3"/>
        <v>2242</v>
      </c>
      <c r="G42" s="258">
        <f t="shared" si="0"/>
        <v>0.8996789727126806</v>
      </c>
      <c r="H42" s="949">
        <v>199</v>
      </c>
      <c r="I42" s="950"/>
      <c r="J42" s="257">
        <v>50</v>
      </c>
      <c r="K42" s="257">
        <v>1</v>
      </c>
      <c r="L42" s="257"/>
      <c r="M42" s="257"/>
      <c r="N42" s="257"/>
      <c r="O42" s="256">
        <f t="shared" si="1"/>
        <v>250</v>
      </c>
    </row>
    <row r="43" spans="1:15" ht="15" customHeight="1">
      <c r="A43" s="271"/>
      <c r="B43" s="280"/>
      <c r="C43" s="253"/>
      <c r="D43" s="279"/>
      <c r="E43" s="275">
        <f t="shared" si="2"/>
        <v>0</v>
      </c>
      <c r="F43" s="274">
        <f t="shared" si="3"/>
        <v>0</v>
      </c>
      <c r="G43" s="263" t="str">
        <f t="shared" si="0"/>
        <v/>
      </c>
      <c r="H43" s="945"/>
      <c r="I43" s="946"/>
      <c r="J43" s="262"/>
      <c r="K43" s="262"/>
      <c r="L43" s="262"/>
      <c r="M43" s="262"/>
      <c r="N43" s="262"/>
      <c r="O43" s="261">
        <f t="shared" si="1"/>
        <v>0</v>
      </c>
    </row>
    <row r="44" spans="1:15" ht="15" customHeight="1">
      <c r="A44" s="271" t="s">
        <v>357</v>
      </c>
      <c r="B44" s="280"/>
      <c r="C44" s="269">
        <f>C42+D42-E41-E42</f>
        <v>15377</v>
      </c>
      <c r="D44" s="279"/>
      <c r="E44" s="267">
        <f>IF(F44&gt;0,ROUNDUP(F44/0.9,0),0)</f>
        <v>2400</v>
      </c>
      <c r="F44" s="267">
        <f t="shared" si="3"/>
        <v>2160</v>
      </c>
      <c r="G44" s="258">
        <f t="shared" si="0"/>
        <v>0.9</v>
      </c>
      <c r="H44" s="949">
        <v>190</v>
      </c>
      <c r="I44" s="950"/>
      <c r="J44" s="257">
        <v>52</v>
      </c>
      <c r="K44" s="257"/>
      <c r="L44" s="257"/>
      <c r="M44" s="257"/>
      <c r="N44" s="257"/>
      <c r="O44" s="256">
        <f t="shared" si="1"/>
        <v>242</v>
      </c>
    </row>
    <row r="45" spans="1:15" ht="15" customHeight="1">
      <c r="A45" s="255"/>
      <c r="B45" s="264"/>
      <c r="C45" s="253"/>
      <c r="D45" s="253"/>
      <c r="E45" s="275">
        <f t="shared" si="2"/>
        <v>0</v>
      </c>
      <c r="F45" s="274">
        <f t="shared" si="3"/>
        <v>0</v>
      </c>
      <c r="G45" s="263" t="str">
        <f t="shared" si="0"/>
        <v/>
      </c>
      <c r="H45" s="945"/>
      <c r="I45" s="946"/>
      <c r="J45" s="262"/>
      <c r="K45" s="262"/>
      <c r="L45" s="262"/>
      <c r="M45" s="262"/>
      <c r="N45" s="262"/>
      <c r="O45" s="261">
        <f t="shared" si="1"/>
        <v>0</v>
      </c>
    </row>
    <row r="46" spans="1:15" ht="15" customHeight="1">
      <c r="A46" s="277" t="s">
        <v>356</v>
      </c>
      <c r="B46" s="278"/>
      <c r="C46" s="269">
        <f>C44+D44-E43-E44</f>
        <v>12977</v>
      </c>
      <c r="D46" s="269"/>
      <c r="E46" s="267">
        <f>IF(F46&gt;0,ROUNDUP(F46/0.9,0),0)</f>
        <v>1950</v>
      </c>
      <c r="F46" s="267">
        <f t="shared" si="3"/>
        <v>1755</v>
      </c>
      <c r="G46" s="258">
        <f t="shared" si="0"/>
        <v>0.9</v>
      </c>
      <c r="H46" s="949">
        <v>150</v>
      </c>
      <c r="I46" s="950"/>
      <c r="J46" s="257">
        <v>51</v>
      </c>
      <c r="K46" s="257"/>
      <c r="L46" s="257"/>
      <c r="M46" s="257"/>
      <c r="N46" s="257"/>
      <c r="O46" s="256">
        <f t="shared" si="1"/>
        <v>201</v>
      </c>
    </row>
    <row r="47" spans="1:15" ht="15" customHeight="1">
      <c r="A47" s="271"/>
      <c r="B47" s="280"/>
      <c r="C47" s="253"/>
      <c r="D47" s="279"/>
      <c r="E47" s="275">
        <f t="shared" si="2"/>
        <v>0</v>
      </c>
      <c r="F47" s="274">
        <f t="shared" si="3"/>
        <v>0</v>
      </c>
      <c r="G47" s="263" t="str">
        <f t="shared" si="0"/>
        <v/>
      </c>
      <c r="H47" s="945"/>
      <c r="I47" s="946"/>
      <c r="J47" s="262"/>
      <c r="K47" s="262"/>
      <c r="L47" s="262"/>
      <c r="M47" s="262"/>
      <c r="N47" s="262"/>
      <c r="O47" s="261">
        <f t="shared" si="1"/>
        <v>0</v>
      </c>
    </row>
    <row r="48" spans="1:15" ht="15" customHeight="1">
      <c r="A48" s="271" t="s">
        <v>355</v>
      </c>
      <c r="B48" s="280"/>
      <c r="C48" s="269">
        <f>C46+D46-E45-E46</f>
        <v>11027</v>
      </c>
      <c r="D48" s="279"/>
      <c r="E48" s="267">
        <f>IF(F48&gt;0,ROUNDUP(F48/0.9,0),0)</f>
        <v>1950</v>
      </c>
      <c r="F48" s="267">
        <f t="shared" si="3"/>
        <v>1755</v>
      </c>
      <c r="G48" s="258">
        <f t="shared" si="0"/>
        <v>0.9</v>
      </c>
      <c r="H48" s="949">
        <v>149</v>
      </c>
      <c r="I48" s="950"/>
      <c r="J48" s="257">
        <v>53</v>
      </c>
      <c r="K48" s="257"/>
      <c r="L48" s="257"/>
      <c r="M48" s="257"/>
      <c r="N48" s="257"/>
      <c r="O48" s="256">
        <f t="shared" si="1"/>
        <v>202</v>
      </c>
    </row>
    <row r="49" spans="1:15" ht="15" customHeight="1">
      <c r="A49" s="255"/>
      <c r="B49" s="264"/>
      <c r="C49" s="253"/>
      <c r="D49" s="253"/>
      <c r="E49" s="275">
        <f t="shared" si="2"/>
        <v>0</v>
      </c>
      <c r="F49" s="274">
        <f t="shared" si="3"/>
        <v>0</v>
      </c>
      <c r="G49" s="263" t="str">
        <f t="shared" si="0"/>
        <v/>
      </c>
      <c r="H49" s="945"/>
      <c r="I49" s="946"/>
      <c r="J49" s="262"/>
      <c r="K49" s="262"/>
      <c r="L49" s="262"/>
      <c r="M49" s="262"/>
      <c r="N49" s="262"/>
      <c r="O49" s="261">
        <f t="shared" si="1"/>
        <v>0</v>
      </c>
    </row>
    <row r="50" spans="1:15" ht="15" customHeight="1">
      <c r="A50" s="277" t="s">
        <v>354</v>
      </c>
      <c r="B50" s="278"/>
      <c r="C50" s="269">
        <f>C48+D48-E47-E48</f>
        <v>9077</v>
      </c>
      <c r="D50" s="269"/>
      <c r="E50" s="267">
        <f>IF(F50&gt;0,ROUNDUP(F50/0.9,0),0)</f>
        <v>1950</v>
      </c>
      <c r="F50" s="267">
        <f t="shared" si="3"/>
        <v>1755</v>
      </c>
      <c r="G50" s="258">
        <f t="shared" si="0"/>
        <v>0.9</v>
      </c>
      <c r="H50" s="949">
        <v>145</v>
      </c>
      <c r="I50" s="950"/>
      <c r="J50" s="257">
        <v>61</v>
      </c>
      <c r="K50" s="257"/>
      <c r="L50" s="257"/>
      <c r="M50" s="257"/>
      <c r="N50" s="257"/>
      <c r="O50" s="256">
        <f t="shared" si="1"/>
        <v>206</v>
      </c>
    </row>
    <row r="51" spans="1:15" ht="15" customHeight="1">
      <c r="A51" s="255"/>
      <c r="B51" s="264"/>
      <c r="C51" s="253"/>
      <c r="D51" s="253"/>
      <c r="E51" s="275">
        <f t="shared" si="2"/>
        <v>0</v>
      </c>
      <c r="F51" s="274">
        <f t="shared" si="3"/>
        <v>0</v>
      </c>
      <c r="G51" s="263" t="str">
        <f t="shared" si="0"/>
        <v/>
      </c>
      <c r="H51" s="945"/>
      <c r="I51" s="946"/>
      <c r="J51" s="262"/>
      <c r="K51" s="262"/>
      <c r="L51" s="262"/>
      <c r="M51" s="262"/>
      <c r="N51" s="262"/>
      <c r="O51" s="261">
        <f t="shared" si="1"/>
        <v>0</v>
      </c>
    </row>
    <row r="52" spans="1:15" ht="15" customHeight="1">
      <c r="A52" s="277" t="s">
        <v>425</v>
      </c>
      <c r="B52" s="259"/>
      <c r="C52" s="269">
        <f>C50+D50-E49-E50</f>
        <v>7127</v>
      </c>
      <c r="D52" s="269"/>
      <c r="E52" s="267">
        <f>IF(F52&gt;0,ROUNDUP(F52/0.9,0),0)-1</f>
        <v>2127</v>
      </c>
      <c r="F52" s="267">
        <f>H52*10+J52*5+K52*2+N52</f>
        <v>1915</v>
      </c>
      <c r="G52" s="258">
        <f t="shared" si="0"/>
        <v>0.90032910202162675</v>
      </c>
      <c r="H52" s="949">
        <v>146</v>
      </c>
      <c r="I52" s="950"/>
      <c r="J52" s="257">
        <v>91</v>
      </c>
      <c r="K52" s="257"/>
      <c r="L52" s="257"/>
      <c r="M52" s="257"/>
      <c r="N52" s="257"/>
      <c r="O52" s="256">
        <f t="shared" si="1"/>
        <v>237</v>
      </c>
    </row>
    <row r="53" spans="1:15" ht="15" customHeight="1">
      <c r="A53" s="271"/>
      <c r="B53" s="270"/>
      <c r="C53" s="252"/>
      <c r="D53" s="252"/>
      <c r="E53" s="275"/>
      <c r="F53" s="274"/>
      <c r="G53" s="263"/>
      <c r="H53" s="273"/>
      <c r="I53" s="272"/>
      <c r="J53" s="262"/>
      <c r="K53" s="262"/>
      <c r="L53" s="262"/>
      <c r="M53" s="262"/>
      <c r="N53" s="262"/>
      <c r="O53" s="261"/>
    </row>
    <row r="54" spans="1:15" ht="15" customHeight="1">
      <c r="A54" s="277"/>
      <c r="B54" s="259"/>
      <c r="C54" s="314" t="s">
        <v>439</v>
      </c>
      <c r="D54" s="269"/>
      <c r="E54" s="268"/>
      <c r="F54" s="267"/>
      <c r="G54" s="258"/>
      <c r="H54" s="266"/>
      <c r="I54" s="265"/>
      <c r="J54" s="257"/>
      <c r="K54" s="257"/>
      <c r="L54" s="257"/>
      <c r="M54" s="257"/>
      <c r="N54" s="257"/>
      <c r="O54" s="256"/>
    </row>
    <row r="55" spans="1:15" ht="15" customHeight="1">
      <c r="A55" s="276"/>
      <c r="B55" s="264"/>
      <c r="C55" s="315" t="s">
        <v>362</v>
      </c>
      <c r="D55" s="252"/>
      <c r="E55" s="275"/>
      <c r="F55" s="274"/>
      <c r="G55" s="263"/>
      <c r="H55" s="273"/>
      <c r="I55" s="272"/>
      <c r="J55" s="262"/>
      <c r="K55" s="262"/>
      <c r="L55" s="262"/>
      <c r="M55" s="262"/>
      <c r="N55" s="262"/>
      <c r="O55" s="261"/>
    </row>
    <row r="56" spans="1:15" ht="15" customHeight="1">
      <c r="A56" s="271"/>
      <c r="B56" s="270"/>
      <c r="C56" s="316" t="s">
        <v>440</v>
      </c>
      <c r="D56" s="269"/>
      <c r="E56" s="268"/>
      <c r="F56" s="267"/>
      <c r="G56" s="258"/>
      <c r="H56" s="266"/>
      <c r="I56" s="265"/>
      <c r="J56" s="257"/>
      <c r="K56" s="257"/>
      <c r="L56" s="257"/>
      <c r="M56" s="257"/>
      <c r="N56" s="257"/>
      <c r="O56" s="256"/>
    </row>
    <row r="57" spans="1:15" ht="15" customHeight="1">
      <c r="A57" s="255"/>
      <c r="B57" s="264"/>
      <c r="C57" s="253"/>
      <c r="D57" s="253"/>
      <c r="E57" s="262"/>
      <c r="F57" s="262"/>
      <c r="G57" s="263"/>
      <c r="H57" s="945"/>
      <c r="I57" s="946"/>
      <c r="J57" s="262"/>
      <c r="K57" s="262"/>
      <c r="L57" s="262"/>
      <c r="M57" s="262"/>
      <c r="N57" s="262"/>
      <c r="O57" s="261"/>
    </row>
    <row r="58" spans="1:15" ht="15" customHeight="1">
      <c r="A58" s="260"/>
      <c r="B58" s="259"/>
      <c r="C58" s="113"/>
      <c r="D58" s="113"/>
      <c r="E58" s="257"/>
      <c r="F58" s="257"/>
      <c r="G58" s="258"/>
      <c r="H58" s="949"/>
      <c r="I58" s="950"/>
      <c r="J58" s="257"/>
      <c r="K58" s="257"/>
      <c r="L58" s="257"/>
      <c r="M58" s="257"/>
      <c r="N58" s="257"/>
      <c r="O58" s="256"/>
    </row>
    <row r="59" spans="1:15" ht="15" customHeight="1">
      <c r="A59" s="255"/>
      <c r="B59" s="264"/>
      <c r="C59" s="253"/>
      <c r="D59" s="253"/>
      <c r="E59" s="262"/>
      <c r="F59" s="262"/>
      <c r="G59" s="263"/>
      <c r="H59" s="945"/>
      <c r="I59" s="946"/>
      <c r="J59" s="262"/>
      <c r="K59" s="262"/>
      <c r="L59" s="262"/>
      <c r="M59" s="262"/>
      <c r="N59" s="262"/>
      <c r="O59" s="261"/>
    </row>
    <row r="60" spans="1:15" ht="15" customHeight="1" thickBot="1">
      <c r="A60" s="361"/>
      <c r="B60" s="362"/>
      <c r="C60" s="351"/>
      <c r="D60" s="351"/>
      <c r="E60" s="363"/>
      <c r="F60" s="363"/>
      <c r="G60" s="364"/>
      <c r="H60" s="955"/>
      <c r="I60" s="956"/>
      <c r="J60" s="363"/>
      <c r="K60" s="363"/>
      <c r="L60" s="363"/>
      <c r="M60" s="363"/>
      <c r="N60" s="363"/>
      <c r="O60" s="365"/>
    </row>
    <row r="61" spans="1:15" ht="15" customHeight="1" thickTop="1" thickBot="1">
      <c r="A61" s="943" t="s">
        <v>107</v>
      </c>
      <c r="B61" s="445" t="s">
        <v>284</v>
      </c>
      <c r="C61" s="446"/>
      <c r="D61" s="446"/>
      <c r="E61" s="447">
        <f>SUM(E21,E23,E25,E27,E29,E31,E33,E35,E37,E39,E41,E43,E45,E47,E49,E51)</f>
        <v>18900</v>
      </c>
      <c r="F61" s="448">
        <f>SUM(F21,F23,F25,F27,F29,F31,F33,F35,F37,F39,F41,F43,F45,F47,F49,F51)</f>
        <v>18900</v>
      </c>
      <c r="G61" s="449">
        <f>F61/E61</f>
        <v>1</v>
      </c>
      <c r="H61" s="957">
        <f>SUM(H21,H23,H25,H27,H29,H31,H33,H35,H37,H39,H41,H43,H45,H47,H49,H51)</f>
        <v>1436</v>
      </c>
      <c r="I61" s="958"/>
      <c r="J61" s="448">
        <f t="shared" ref="J61:N62" si="4">SUM(J21,J23,J25,J27,J29,J31,J33,J35,J37,J39,J41,J43,J45,J47,J49,J51)</f>
        <v>700</v>
      </c>
      <c r="K61" s="448">
        <f t="shared" si="4"/>
        <v>520</v>
      </c>
      <c r="L61" s="448">
        <f t="shared" si="4"/>
        <v>0</v>
      </c>
      <c r="M61" s="448">
        <f t="shared" si="4"/>
        <v>0</v>
      </c>
      <c r="N61" s="448">
        <f t="shared" si="4"/>
        <v>0</v>
      </c>
      <c r="O61" s="450">
        <f>SUM(H61:N61)</f>
        <v>2656</v>
      </c>
    </row>
    <row r="62" spans="1:15" ht="15" customHeight="1" thickTop="1" thickBot="1">
      <c r="A62" s="944"/>
      <c r="B62" s="251" t="s">
        <v>283</v>
      </c>
      <c r="C62" s="250">
        <f>D62-E61-E62</f>
        <v>5000</v>
      </c>
      <c r="D62" s="248">
        <f>SUM(D21:D60)</f>
        <v>48900</v>
      </c>
      <c r="E62" s="248">
        <f>SUM(E21:E60)-E61</f>
        <v>25000</v>
      </c>
      <c r="F62" s="248">
        <f>SUM(F22,F24,F26,F28,F30,F32,F34,F36,F38,F40,F42,F44,F46,F48,F50,F52)</f>
        <v>22499</v>
      </c>
      <c r="G62" s="249">
        <f>F62/E62</f>
        <v>0.89995999999999998</v>
      </c>
      <c r="H62" s="953">
        <f>SUM(H22,H24,H26,H28,H30,H32,H34,H36,H38,H40,H42,H44,H46,H48,H50,H52)</f>
        <v>1897</v>
      </c>
      <c r="I62" s="954"/>
      <c r="J62" s="248">
        <f t="shared" si="4"/>
        <v>703</v>
      </c>
      <c r="K62" s="248">
        <f>SUM(K22,K24,K26,K28,K30,K32,K34,K36,K38,K40,K42,K44,K46,K48,K50,K52)</f>
        <v>7</v>
      </c>
      <c r="L62" s="248">
        <f t="shared" si="4"/>
        <v>0</v>
      </c>
      <c r="M62" s="248">
        <f t="shared" si="4"/>
        <v>0</v>
      </c>
      <c r="N62" s="248">
        <f t="shared" si="4"/>
        <v>0</v>
      </c>
      <c r="O62" s="247">
        <f>SUM(H62:N62)</f>
        <v>2607</v>
      </c>
    </row>
  </sheetData>
  <mergeCells count="81">
    <mergeCell ref="A17:A20"/>
    <mergeCell ref="C17:C19"/>
    <mergeCell ref="B9:G9"/>
    <mergeCell ref="B10:G10"/>
    <mergeCell ref="B11:G11"/>
    <mergeCell ref="B13:G13"/>
    <mergeCell ref="B16:E16"/>
    <mergeCell ref="B14:G14"/>
    <mergeCell ref="B15:G15"/>
    <mergeCell ref="A12:G12"/>
    <mergeCell ref="A2:O2"/>
    <mergeCell ref="A4:G4"/>
    <mergeCell ref="H4:O4"/>
    <mergeCell ref="H8:O8"/>
    <mergeCell ref="B5:G5"/>
    <mergeCell ref="B6:G6"/>
    <mergeCell ref="B7:G7"/>
    <mergeCell ref="A8:G8"/>
    <mergeCell ref="J5:O5"/>
    <mergeCell ref="J6:O6"/>
    <mergeCell ref="J7:O7"/>
    <mergeCell ref="H5:I5"/>
    <mergeCell ref="H6:I6"/>
    <mergeCell ref="H7:I7"/>
    <mergeCell ref="J9:O9"/>
    <mergeCell ref="J10:O10"/>
    <mergeCell ref="J11:O11"/>
    <mergeCell ref="H14:O14"/>
    <mergeCell ref="H19:I20"/>
    <mergeCell ref="H9:I9"/>
    <mergeCell ref="H10:I10"/>
    <mergeCell ref="N16:O16"/>
    <mergeCell ref="H11:I11"/>
    <mergeCell ref="G16:L16"/>
    <mergeCell ref="H12:O12"/>
    <mergeCell ref="H17:O18"/>
    <mergeCell ref="H62:I62"/>
    <mergeCell ref="H42:I42"/>
    <mergeCell ref="H45:I45"/>
    <mergeCell ref="H46:I46"/>
    <mergeCell ref="H49:I49"/>
    <mergeCell ref="H50:I50"/>
    <mergeCell ref="H44:I44"/>
    <mergeCell ref="H59:I59"/>
    <mergeCell ref="H60:I60"/>
    <mergeCell ref="H61:I61"/>
    <mergeCell ref="H51:I51"/>
    <mergeCell ref="H57:I57"/>
    <mergeCell ref="H58:I58"/>
    <mergeCell ref="H52:I52"/>
    <mergeCell ref="H47:I47"/>
    <mergeCell ref="H48:I48"/>
    <mergeCell ref="H29:I29"/>
    <mergeCell ref="H32:I32"/>
    <mergeCell ref="H35:I35"/>
    <mergeCell ref="O19:O20"/>
    <mergeCell ref="J19:J20"/>
    <mergeCell ref="H22:I22"/>
    <mergeCell ref="H25:I25"/>
    <mergeCell ref="H26:I26"/>
    <mergeCell ref="H21:I21"/>
    <mergeCell ref="K19:K20"/>
    <mergeCell ref="L19:L20"/>
    <mergeCell ref="M19:M20"/>
    <mergeCell ref="N19:N20"/>
    <mergeCell ref="A61:A62"/>
    <mergeCell ref="H43:I43"/>
    <mergeCell ref="H23:I23"/>
    <mergeCell ref="H24:I24"/>
    <mergeCell ref="H36:I36"/>
    <mergeCell ref="H39:I39"/>
    <mergeCell ref="H38:I38"/>
    <mergeCell ref="H27:I27"/>
    <mergeCell ref="H28:I28"/>
    <mergeCell ref="H31:I31"/>
    <mergeCell ref="H41:I41"/>
    <mergeCell ref="H40:I40"/>
    <mergeCell ref="H30:I30"/>
    <mergeCell ref="H33:I33"/>
    <mergeCell ref="H34:I34"/>
    <mergeCell ref="H37:I37"/>
  </mergeCells>
  <phoneticPr fontId="3"/>
  <conditionalFormatting sqref="B21:O62">
    <cfRule type="cellIs" dxfId="0" priority="1" operator="equal">
      <formula>0</formula>
    </cfRule>
  </conditionalFormatting>
  <printOptions horizontalCentered="1" gridLinesSet="0"/>
  <pageMargins left="0.78740157480314965" right="0.59055118110236227" top="0.98425196850393704" bottom="0.98425196850393704" header="0.51181102362204722" footer="0.51181102362204722"/>
  <pageSetup paperSize="9" scale="75" firstPageNumber="89" orientation="portrait" useFirstPageNumber="1" r:id="rId1"/>
  <headerFooter alignWithMargins="0">
    <oddFooter>&amp;C&amp;"ＭＳ ゴシック,標準"&amp;12- 90 -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p82様式第８号</vt:lpstr>
      <vt:lpstr>p83実績集計表</vt:lpstr>
      <vt:lpstr>p８４実績生産者名等 </vt:lpstr>
      <vt:lpstr>p85実績別紙２</vt:lpstr>
      <vt:lpstr>p86実績別紙３</vt:lpstr>
      <vt:lpstr>p87実績別紙３－１</vt:lpstr>
      <vt:lpstr>p88実績別紙４</vt:lpstr>
      <vt:lpstr>p89実績ｶﾞｲﾄﾞﾗｲﾝ表示</vt:lpstr>
      <vt:lpstr>p90実績受払台帳</vt:lpstr>
      <vt:lpstr>p82様式第８号!Print_Area</vt:lpstr>
      <vt:lpstr>p83実績集計表!Print_Area</vt:lpstr>
      <vt:lpstr>'p８４実績生産者名等 '!Print_Area</vt:lpstr>
      <vt:lpstr>p85実績別紙２!Print_Area</vt:lpstr>
      <vt:lpstr>p86実績別紙３!Print_Area</vt:lpstr>
      <vt:lpstr>p88実績別紙４!Print_Area</vt:lpstr>
      <vt:lpstr>p90実績受払台帳!Print_Area</vt:lpstr>
      <vt:lpstr>p83実績集計表!Print_Titles</vt:lpstr>
      <vt:lpstr>'p８４実績生産者名等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片桐 千穂</cp:lastModifiedBy>
  <cp:lastPrinted>2022-11-01T04:35:55Z</cp:lastPrinted>
  <dcterms:created xsi:type="dcterms:W3CDTF">2021-11-04T06:08:00Z</dcterms:created>
  <dcterms:modified xsi:type="dcterms:W3CDTF">2022-12-28T02:40:35Z</dcterms:modified>
</cp:coreProperties>
</file>